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 tabRatio="748" activeTab="9"/>
  </bookViews>
  <sheets>
    <sheet name="Summary" sheetId="9" r:id="rId1"/>
    <sheet name="CRIME" sheetId="1" r:id="rId2"/>
    <sheet name="UPD" sheetId="2" r:id="rId3"/>
    <sheet name="CID" sheetId="3" r:id="rId4"/>
    <sheet name="Traffic-Prowl" sheetId="10" r:id="rId5"/>
    <sheet name="RECORDS" sheetId="4" r:id="rId6"/>
    <sheet name="FLEET MAINTENANCE" sheetId="8" r:id="rId7"/>
    <sheet name="Animal Control" sheetId="11" r:id="rId8"/>
    <sheet name="ARRESTS" sheetId="7" r:id="rId9"/>
    <sheet name="WARRANTS" sheetId="5" r:id="rId10"/>
    <sheet name="DTF" sheetId="6" r:id="rId11"/>
    <sheet name="PARKING" sheetId="12" r:id="rId12"/>
  </sheets>
  <externalReferences>
    <externalReference r:id="rId13"/>
    <externalReference r:id="rId14"/>
    <externalReference r:id="rId15"/>
    <externalReference r:id="rId16"/>
    <externalReference r:id="rId17"/>
  </externalReferences>
  <calcPr calcId="125725"/>
</workbook>
</file>

<file path=xl/calcChain.xml><?xml version="1.0" encoding="utf-8"?>
<calcChain xmlns="http://schemas.openxmlformats.org/spreadsheetml/2006/main">
  <c r="G34" i="5"/>
  <c r="F34"/>
  <c r="G33"/>
  <c r="F33"/>
  <c r="G32"/>
  <c r="G31"/>
  <c r="G30"/>
  <c r="F30"/>
  <c r="G29"/>
  <c r="G28"/>
  <c r="G26"/>
  <c r="F26"/>
  <c r="G25"/>
  <c r="F25"/>
  <c r="G24"/>
  <c r="F24"/>
  <c r="G23"/>
  <c r="F23"/>
  <c r="G22"/>
  <c r="F22"/>
  <c r="G21"/>
  <c r="F21"/>
  <c r="G20"/>
  <c r="F20"/>
  <c r="G16"/>
  <c r="G14"/>
  <c r="G11"/>
  <c r="G8"/>
  <c r="F8"/>
  <c r="G7"/>
  <c r="F7"/>
  <c r="G6"/>
  <c r="F6"/>
  <c r="G5"/>
  <c r="G4"/>
  <c r="F4"/>
  <c r="G22" i="8"/>
  <c r="G23"/>
  <c r="G25"/>
  <c r="G26"/>
  <c r="G27"/>
  <c r="G28"/>
  <c r="G29"/>
  <c r="G30"/>
  <c r="F23"/>
  <c r="F26"/>
  <c r="F27"/>
  <c r="F28"/>
  <c r="F29"/>
  <c r="G21"/>
  <c r="F21"/>
  <c r="G6"/>
  <c r="G7"/>
  <c r="G8"/>
  <c r="G9"/>
  <c r="G10"/>
  <c r="G11"/>
  <c r="G12"/>
  <c r="G13"/>
  <c r="G14"/>
  <c r="G5"/>
  <c r="F9"/>
  <c r="F10"/>
  <c r="F11"/>
  <c r="F12"/>
  <c r="F13"/>
  <c r="G20" i="3"/>
  <c r="F10" i="1"/>
  <c r="G10"/>
  <c r="F11"/>
  <c r="G11"/>
  <c r="G40" i="10"/>
  <c r="F40"/>
  <c r="G26"/>
  <c r="G28"/>
  <c r="G29"/>
  <c r="G30"/>
  <c r="G31"/>
  <c r="G33"/>
  <c r="G36"/>
  <c r="G38"/>
  <c r="F26"/>
  <c r="F28"/>
  <c r="F29"/>
  <c r="F30"/>
  <c r="F33"/>
  <c r="F36"/>
  <c r="F38"/>
  <c r="F34" i="3"/>
  <c r="F35"/>
  <c r="F36"/>
  <c r="F37"/>
  <c r="F38"/>
  <c r="F33"/>
  <c r="F25"/>
  <c r="F26"/>
  <c r="F27"/>
  <c r="F28"/>
  <c r="F29"/>
  <c r="F24"/>
  <c r="F16"/>
  <c r="F17"/>
  <c r="F18"/>
  <c r="F19"/>
  <c r="F15"/>
  <c r="F7"/>
  <c r="F8"/>
  <c r="F9"/>
  <c r="F10"/>
  <c r="F11"/>
  <c r="F6"/>
  <c r="E65" i="9"/>
  <c r="C65"/>
  <c r="E64"/>
  <c r="C64"/>
  <c r="E63"/>
  <c r="G63" s="1"/>
  <c r="C63"/>
  <c r="F63" s="1"/>
  <c r="E62"/>
  <c r="G62" s="1"/>
  <c r="C62"/>
  <c r="F62" s="1"/>
  <c r="E61"/>
  <c r="C61"/>
  <c r="E60"/>
  <c r="G60" s="1"/>
  <c r="C60"/>
  <c r="F60" s="1"/>
  <c r="E59"/>
  <c r="C59"/>
  <c r="E58"/>
  <c r="G58" s="1"/>
  <c r="C58"/>
  <c r="F58" s="1"/>
  <c r="E57"/>
  <c r="G57" s="1"/>
  <c r="C57"/>
  <c r="E56"/>
  <c r="G56" s="1"/>
  <c r="C56"/>
  <c r="E51"/>
  <c r="G51" s="1"/>
  <c r="C51"/>
  <c r="F51" s="1"/>
  <c r="E50"/>
  <c r="G50" s="1"/>
  <c r="C50"/>
  <c r="F50" s="1"/>
  <c r="E49"/>
  <c r="G49" s="1"/>
  <c r="C49"/>
  <c r="E48"/>
  <c r="G48" s="1"/>
  <c r="C48"/>
  <c r="F48" s="1"/>
  <c r="E47"/>
  <c r="G47" s="1"/>
  <c r="C47"/>
  <c r="F47" s="1"/>
  <c r="E46"/>
  <c r="C46"/>
  <c r="E45"/>
  <c r="G45" s="1"/>
  <c r="C45"/>
  <c r="F45" s="1"/>
  <c r="G44"/>
  <c r="E44"/>
  <c r="C44"/>
  <c r="F44" s="1"/>
  <c r="E43"/>
  <c r="G43" s="1"/>
  <c r="C43"/>
  <c r="F43" s="1"/>
  <c r="E42"/>
  <c r="G42" s="1"/>
  <c r="C42"/>
  <c r="F42" s="1"/>
  <c r="E41"/>
  <c r="G41" s="1"/>
  <c r="C41"/>
  <c r="F41" s="1"/>
  <c r="E40"/>
  <c r="G40" s="1"/>
  <c r="C40"/>
  <c r="F40" s="1"/>
  <c r="F19"/>
  <c r="F18"/>
  <c r="G15"/>
  <c r="F15"/>
  <c r="C37"/>
  <c r="D37"/>
  <c r="E37"/>
  <c r="B37"/>
  <c r="E35"/>
  <c r="G35" s="1"/>
  <c r="C35"/>
  <c r="F35" s="1"/>
  <c r="E34"/>
  <c r="G34" s="1"/>
  <c r="C34"/>
  <c r="E33"/>
  <c r="C33"/>
  <c r="E32"/>
  <c r="G32" s="1"/>
  <c r="C32"/>
  <c r="F32" s="1"/>
  <c r="E31"/>
  <c r="G31" s="1"/>
  <c r="C31"/>
  <c r="F31" s="1"/>
  <c r="E30"/>
  <c r="G30" s="1"/>
  <c r="C30"/>
  <c r="F30" s="1"/>
  <c r="E29"/>
  <c r="G29" s="1"/>
  <c r="C29"/>
  <c r="E28"/>
  <c r="G28" s="1"/>
  <c r="C28"/>
  <c r="F28" s="1"/>
  <c r="E27"/>
  <c r="G27" s="1"/>
  <c r="C27"/>
  <c r="F27" s="1"/>
  <c r="E26"/>
  <c r="G26" s="1"/>
  <c r="C26"/>
  <c r="F26" s="1"/>
  <c r="E25"/>
  <c r="G25" s="1"/>
  <c r="C25"/>
  <c r="F25" s="1"/>
  <c r="E24"/>
  <c r="G24" s="1"/>
  <c r="C24"/>
  <c r="F24" s="1"/>
  <c r="E23"/>
  <c r="G23" s="1"/>
  <c r="C23"/>
  <c r="F23" s="1"/>
  <c r="E22"/>
  <c r="G22" s="1"/>
  <c r="C22"/>
  <c r="F22" s="1"/>
  <c r="E21"/>
  <c r="G21" s="1"/>
  <c r="C21"/>
  <c r="F21" s="1"/>
  <c r="E20"/>
  <c r="G20" s="1"/>
  <c r="C20"/>
  <c r="F20" s="1"/>
  <c r="G19"/>
  <c r="E19"/>
  <c r="C19"/>
  <c r="G18"/>
  <c r="E18"/>
  <c r="C18"/>
  <c r="C15"/>
  <c r="D15"/>
  <c r="E15"/>
  <c r="B15"/>
  <c r="E13"/>
  <c r="G13" s="1"/>
  <c r="C13"/>
  <c r="E12"/>
  <c r="G12" s="1"/>
  <c r="C12"/>
  <c r="F12" s="1"/>
  <c r="E11"/>
  <c r="G11" s="1"/>
  <c r="C11"/>
  <c r="E10"/>
  <c r="G10" s="1"/>
  <c r="C10"/>
  <c r="F10" s="1"/>
  <c r="E9"/>
  <c r="G9" s="1"/>
  <c r="C9"/>
  <c r="E8"/>
  <c r="G8" s="1"/>
  <c r="C8"/>
  <c r="F8" s="1"/>
  <c r="E7"/>
  <c r="G7" s="1"/>
  <c r="C7"/>
  <c r="F7" s="1"/>
  <c r="E6"/>
  <c r="G6" s="1"/>
  <c r="C6"/>
  <c r="E3"/>
  <c r="D3"/>
  <c r="C3"/>
  <c r="B3"/>
  <c r="E38" i="3"/>
  <c r="D38"/>
  <c r="G38" s="1"/>
  <c r="E37"/>
  <c r="D37"/>
  <c r="G37" s="1"/>
  <c r="E36"/>
  <c r="D36"/>
  <c r="G36" s="1"/>
  <c r="E35"/>
  <c r="D35"/>
  <c r="G35" s="1"/>
  <c r="E34"/>
  <c r="D34"/>
  <c r="G34" s="1"/>
  <c r="E33"/>
  <c r="D33"/>
  <c r="G33" s="1"/>
  <c r="E29"/>
  <c r="D29"/>
  <c r="G29" s="1"/>
  <c r="E28"/>
  <c r="D28"/>
  <c r="G28" s="1"/>
  <c r="E27"/>
  <c r="D27"/>
  <c r="G27" s="1"/>
  <c r="E26"/>
  <c r="D26"/>
  <c r="G26" s="1"/>
  <c r="E25"/>
  <c r="D25"/>
  <c r="G25" s="1"/>
  <c r="E24"/>
  <c r="D24"/>
  <c r="G24" s="1"/>
  <c r="E20"/>
  <c r="D20"/>
  <c r="E19"/>
  <c r="D19"/>
  <c r="G19" s="1"/>
  <c r="E18"/>
  <c r="D18"/>
  <c r="G18" s="1"/>
  <c r="E17"/>
  <c r="D17"/>
  <c r="G17" s="1"/>
  <c r="E16"/>
  <c r="D16"/>
  <c r="G16" s="1"/>
  <c r="E15"/>
  <c r="D15"/>
  <c r="G15" s="1"/>
  <c r="E11"/>
  <c r="D11"/>
  <c r="G11" s="1"/>
  <c r="E10"/>
  <c r="D10"/>
  <c r="G10" s="1"/>
  <c r="E9"/>
  <c r="D9"/>
  <c r="G9" s="1"/>
  <c r="E8"/>
  <c r="D8"/>
  <c r="G8" s="1"/>
  <c r="E7"/>
  <c r="D7"/>
  <c r="G7" s="1"/>
  <c r="E6"/>
  <c r="D6"/>
  <c r="G6" s="1"/>
  <c r="C17" i="8"/>
  <c r="B17"/>
  <c r="G22" i="12"/>
  <c r="B22"/>
  <c r="F22" s="1"/>
  <c r="B21"/>
  <c r="B20"/>
  <c r="G19"/>
  <c r="F19"/>
  <c r="B19"/>
  <c r="G18"/>
  <c r="B18"/>
  <c r="F18" s="1"/>
  <c r="B15"/>
  <c r="B14"/>
  <c r="G11"/>
  <c r="F11"/>
  <c r="B11"/>
  <c r="B8"/>
  <c r="B7"/>
  <c r="B6"/>
  <c r="G52" i="6"/>
  <c r="G53"/>
  <c r="G56"/>
  <c r="G57"/>
  <c r="G58"/>
  <c r="G59"/>
  <c r="G60"/>
  <c r="G61"/>
  <c r="G62"/>
  <c r="G63"/>
  <c r="G51"/>
  <c r="F52"/>
  <c r="F56"/>
  <c r="F57"/>
  <c r="F58"/>
  <c r="F59"/>
  <c r="F60"/>
  <c r="F61"/>
  <c r="F51"/>
  <c r="G44"/>
  <c r="G43"/>
  <c r="G29"/>
  <c r="G30"/>
  <c r="G31"/>
  <c r="G32"/>
  <c r="G33"/>
  <c r="G34"/>
  <c r="G35"/>
  <c r="G36"/>
  <c r="G38"/>
  <c r="G28"/>
  <c r="F29"/>
  <c r="F30"/>
  <c r="F31"/>
  <c r="F32"/>
  <c r="F33"/>
  <c r="F36"/>
  <c r="F38"/>
  <c r="F28"/>
  <c r="G24"/>
  <c r="G23"/>
  <c r="F24"/>
  <c r="F23"/>
  <c r="G19"/>
  <c r="G17"/>
  <c r="G13"/>
  <c r="F13"/>
  <c r="G11"/>
  <c r="F11"/>
  <c r="G7"/>
  <c r="G6"/>
  <c r="F6"/>
  <c r="F7"/>
  <c r="G5"/>
  <c r="F5"/>
  <c r="E11" i="4"/>
  <c r="D11"/>
  <c r="E10"/>
  <c r="D10"/>
  <c r="E9"/>
  <c r="D9"/>
  <c r="E8"/>
  <c r="D8"/>
  <c r="E7"/>
  <c r="D7"/>
  <c r="E6"/>
  <c r="D6"/>
  <c r="E5"/>
  <c r="D5"/>
  <c r="E4"/>
  <c r="D4"/>
  <c r="E3"/>
  <c r="D3"/>
  <c r="G5" i="10" l="1"/>
  <c r="G6"/>
  <c r="G7"/>
  <c r="G8"/>
  <c r="G9"/>
  <c r="G13"/>
  <c r="G14"/>
  <c r="G16"/>
  <c r="G17"/>
  <c r="G18"/>
  <c r="G4"/>
  <c r="F5"/>
  <c r="F6"/>
  <c r="F7"/>
  <c r="F8"/>
  <c r="F13"/>
  <c r="F14"/>
  <c r="F16"/>
  <c r="F17"/>
  <c r="F18"/>
  <c r="F4"/>
  <c r="E52" i="1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D55"/>
  <c r="B55"/>
  <c r="G47"/>
  <c r="F39"/>
  <c r="G38"/>
  <c r="F37"/>
  <c r="G28"/>
  <c r="G27"/>
  <c r="F31"/>
  <c r="F24"/>
  <c r="G20" i="4"/>
  <c r="G21"/>
  <c r="F20"/>
  <c r="F17"/>
  <c r="F16"/>
  <c r="E22" i="7" l="1"/>
  <c r="G22" s="1"/>
  <c r="E21"/>
  <c r="E20"/>
  <c r="G20" s="1"/>
  <c r="E19"/>
  <c r="E18"/>
  <c r="G18" s="1"/>
  <c r="E17"/>
  <c r="E16"/>
  <c r="G16" s="1"/>
  <c r="E15"/>
  <c r="E14"/>
  <c r="G14" s="1"/>
  <c r="E13"/>
  <c r="E11"/>
  <c r="G11" s="1"/>
  <c r="E10"/>
  <c r="E8"/>
  <c r="G8" s="1"/>
  <c r="E7"/>
  <c r="E6"/>
  <c r="G6" s="1"/>
  <c r="E5"/>
  <c r="E4"/>
  <c r="G4" s="1"/>
  <c r="D22"/>
  <c r="D21"/>
  <c r="D20"/>
  <c r="D19"/>
  <c r="D18"/>
  <c r="D17"/>
  <c r="D16"/>
  <c r="D15"/>
  <c r="D14"/>
  <c r="D13"/>
  <c r="D11"/>
  <c r="D10"/>
  <c r="D8"/>
  <c r="D7"/>
  <c r="D6"/>
  <c r="D5"/>
  <c r="D4"/>
  <c r="C22"/>
  <c r="C21"/>
  <c r="C20"/>
  <c r="C19"/>
  <c r="F19" s="1"/>
  <c r="C18"/>
  <c r="F18" s="1"/>
  <c r="C17"/>
  <c r="F17" s="1"/>
  <c r="C16"/>
  <c r="C15"/>
  <c r="F15" s="1"/>
  <c r="C14"/>
  <c r="F14" s="1"/>
  <c r="C13"/>
  <c r="F13" s="1"/>
  <c r="C11"/>
  <c r="C10"/>
  <c r="F10" s="1"/>
  <c r="C8"/>
  <c r="C7"/>
  <c r="F7" s="1"/>
  <c r="C6"/>
  <c r="F6" s="1"/>
  <c r="C5"/>
  <c r="F5" s="1"/>
  <c r="C4"/>
  <c r="F4" s="1"/>
  <c r="G21"/>
  <c r="F20"/>
  <c r="G5"/>
  <c r="G7"/>
  <c r="G10"/>
  <c r="G13"/>
  <c r="G15"/>
  <c r="G17"/>
  <c r="G19"/>
  <c r="F11"/>
  <c r="F16"/>
  <c r="G3" i="9"/>
  <c r="F3"/>
  <c r="E67"/>
  <c r="D67"/>
  <c r="C67"/>
  <c r="B67"/>
  <c r="G10" i="4"/>
  <c r="G8"/>
  <c r="G6"/>
  <c r="G4"/>
  <c r="G51" i="1"/>
  <c r="G48"/>
  <c r="G45"/>
  <c r="G43"/>
  <c r="G41"/>
  <c r="G39"/>
  <c r="G36"/>
  <c r="G34"/>
  <c r="G31"/>
  <c r="G25"/>
  <c r="G23"/>
  <c r="G22"/>
  <c r="G20"/>
  <c r="G18"/>
  <c r="G16"/>
  <c r="G14"/>
  <c r="G12"/>
  <c r="G8"/>
  <c r="G6"/>
  <c r="E55"/>
  <c r="G55" s="1"/>
  <c r="C55"/>
  <c r="F9"/>
  <c r="F12"/>
  <c r="F13"/>
  <c r="F14"/>
  <c r="F15"/>
  <c r="G13"/>
  <c r="G15"/>
  <c r="G24"/>
  <c r="G29"/>
  <c r="F22"/>
  <c r="F29"/>
  <c r="F32"/>
  <c r="F33"/>
  <c r="G33"/>
  <c r="G37"/>
  <c r="F51"/>
  <c r="G46"/>
  <c r="G49"/>
  <c r="F46"/>
  <c r="F48"/>
  <c r="F49"/>
  <c r="G32"/>
  <c r="G40"/>
  <c r="G42"/>
  <c r="G44"/>
  <c r="G50"/>
  <c r="F40"/>
  <c r="F41"/>
  <c r="F43"/>
  <c r="F44"/>
  <c r="F45"/>
  <c r="F50"/>
  <c r="G7"/>
  <c r="G9"/>
  <c r="G17"/>
  <c r="G19"/>
  <c r="G21"/>
  <c r="F6"/>
  <c r="F7"/>
  <c r="F16"/>
  <c r="F17"/>
  <c r="F18"/>
  <c r="F19"/>
  <c r="F20"/>
  <c r="F21"/>
  <c r="F5"/>
  <c r="G5" i="2"/>
  <c r="G6"/>
  <c r="G7"/>
  <c r="G8"/>
  <c r="G9"/>
  <c r="G10"/>
  <c r="G11"/>
  <c r="G12"/>
  <c r="G13"/>
  <c r="G14"/>
  <c r="G15"/>
  <c r="G16"/>
  <c r="F5"/>
  <c r="F6"/>
  <c r="F7"/>
  <c r="F8"/>
  <c r="F9"/>
  <c r="F10"/>
  <c r="F11"/>
  <c r="F12"/>
  <c r="F14"/>
  <c r="F15"/>
  <c r="F16"/>
  <c r="G4"/>
  <c r="F4"/>
  <c r="G5" i="4"/>
  <c r="G7"/>
  <c r="G9"/>
  <c r="G11"/>
  <c r="F4"/>
  <c r="F5"/>
  <c r="F6"/>
  <c r="F7"/>
  <c r="F8"/>
  <c r="F10"/>
  <c r="F11"/>
  <c r="G3"/>
  <c r="F3"/>
  <c r="F19"/>
  <c r="G16"/>
  <c r="G17"/>
  <c r="G18"/>
  <c r="G19"/>
  <c r="G22"/>
  <c r="G15"/>
  <c r="F15"/>
  <c r="G67" i="9"/>
  <c r="F67"/>
  <c r="D53"/>
  <c r="E53"/>
  <c r="B53"/>
  <c r="C53"/>
  <c r="G37"/>
  <c r="G5" i="1"/>
  <c r="F37" i="9"/>
  <c r="F53" l="1"/>
  <c r="G53"/>
  <c r="F55" i="1"/>
</calcChain>
</file>

<file path=xl/sharedStrings.xml><?xml version="1.0" encoding="utf-8"?>
<sst xmlns="http://schemas.openxmlformats.org/spreadsheetml/2006/main" count="689" uniqueCount="235">
  <si>
    <t>CRIME</t>
  </si>
  <si>
    <t>This Month</t>
  </si>
  <si>
    <t>This Month Last year</t>
  </si>
  <si>
    <t>YTD</t>
  </si>
  <si>
    <t>Last YTD</t>
  </si>
  <si>
    <t>Change By Month</t>
  </si>
  <si>
    <t>Change YTD</t>
  </si>
  <si>
    <t>Arson</t>
  </si>
  <si>
    <t>Kidnapping/Abduction</t>
  </si>
  <si>
    <t>Motor Vehicle Theft</t>
  </si>
  <si>
    <t>Prostitution</t>
  </si>
  <si>
    <t>Robbery</t>
  </si>
  <si>
    <t>Weapon Law Violations</t>
  </si>
  <si>
    <t>Total</t>
  </si>
  <si>
    <t>Bad Checks</t>
  </si>
  <si>
    <t>Curfew/Loitering/Vagrancy</t>
  </si>
  <si>
    <t>Disorderly Conduct</t>
  </si>
  <si>
    <t>DWI</t>
  </si>
  <si>
    <t>Liquor Law Violations</t>
  </si>
  <si>
    <t>Runaway</t>
  </si>
  <si>
    <t>All Other Offenses</t>
  </si>
  <si>
    <t>CRIME TOTALS</t>
  </si>
  <si>
    <t>Street Accidents</t>
  </si>
  <si>
    <t>Private Property Accidents</t>
  </si>
  <si>
    <t>Traffic Citations</t>
  </si>
  <si>
    <t>Mis. Arrests</t>
  </si>
  <si>
    <t>Felony Arrests</t>
  </si>
  <si>
    <t>Public Intoxication Arrests</t>
  </si>
  <si>
    <t>Calls For Service</t>
  </si>
  <si>
    <t>Alarms</t>
  </si>
  <si>
    <t>Parking Citations</t>
  </si>
  <si>
    <t>Written Warnings</t>
  </si>
  <si>
    <t>Patrol Miles</t>
  </si>
  <si>
    <t>This Month Last Year</t>
  </si>
  <si>
    <t>Drug Arrests</t>
  </si>
  <si>
    <t>Value of Asstes Seized</t>
  </si>
  <si>
    <t>CRIMINAL INVESTIGATIONS DIVISION</t>
  </si>
  <si>
    <t>RECORDS</t>
  </si>
  <si>
    <t>Incident/Arrest Reports Processed</t>
  </si>
  <si>
    <t>Accident Reports Processed</t>
  </si>
  <si>
    <t>Citations Processed</t>
  </si>
  <si>
    <t>Warnings Processed</t>
  </si>
  <si>
    <t>Backgrounds</t>
  </si>
  <si>
    <t>Fingerprints</t>
  </si>
  <si>
    <t>Photos</t>
  </si>
  <si>
    <t>WARRANTS</t>
  </si>
  <si>
    <t>By Occurrence Date</t>
  </si>
  <si>
    <t>Misdemeanor</t>
  </si>
  <si>
    <t>Felony</t>
  </si>
  <si>
    <t>SI Criminal</t>
  </si>
  <si>
    <t>Court</t>
  </si>
  <si>
    <t>Prisoner Transport</t>
  </si>
  <si>
    <t>Regular Hours</t>
  </si>
  <si>
    <t>Overtime Hours</t>
  </si>
  <si>
    <t>Total Hours</t>
  </si>
  <si>
    <t>Total Mileage</t>
  </si>
  <si>
    <t>DRUG TASK FORCE OPERATIONS</t>
  </si>
  <si>
    <t xml:space="preserve">Opened </t>
  </si>
  <si>
    <t>Closed</t>
  </si>
  <si>
    <t>With Nexus to Jonesboro</t>
  </si>
  <si>
    <t>Outside Jonesboro (No Known Nexus)</t>
  </si>
  <si>
    <t>Assist to Outside Agencies</t>
  </si>
  <si>
    <t>Assist to Jonesboro UPD/CID</t>
  </si>
  <si>
    <t>Mis.</t>
  </si>
  <si>
    <t>Marijuanna</t>
  </si>
  <si>
    <t>Cocaine</t>
  </si>
  <si>
    <t>Crack Cocaine</t>
  </si>
  <si>
    <t>Methamphetamine/ICE</t>
  </si>
  <si>
    <t>LSD</t>
  </si>
  <si>
    <t>Extasy (MDMA or Other Designer Drug)</t>
  </si>
  <si>
    <t>Perscription</t>
  </si>
  <si>
    <t>Opiates (Heroine,Opium)</t>
  </si>
  <si>
    <t>Labs</t>
  </si>
  <si>
    <t>All Other Drug Offenses</t>
  </si>
  <si>
    <t>ASSET FORFEITURE</t>
  </si>
  <si>
    <t>Vehicles Seized(No.)</t>
  </si>
  <si>
    <t>Value of Assets Seized(Includes Value of vehicles)</t>
  </si>
  <si>
    <t>Asset Value Awarded to Jonesboro PD (State)</t>
  </si>
  <si>
    <t>Asset Value Awarded to Jonesboro PD (Federal)</t>
  </si>
  <si>
    <t>Asset Value Awarded to Jonesboro PD (Total)</t>
  </si>
  <si>
    <t>ARRESTS</t>
  </si>
  <si>
    <t>ASSISTANCE RENDERED</t>
  </si>
  <si>
    <t>INVESTIGATIONS</t>
  </si>
  <si>
    <t>ARRESTS DEMOGRAPHY</t>
  </si>
  <si>
    <t>White</t>
  </si>
  <si>
    <t>African American</t>
  </si>
  <si>
    <t>Latino</t>
  </si>
  <si>
    <t>Asain</t>
  </si>
  <si>
    <t>Other/Bi-Racial</t>
  </si>
  <si>
    <t>Male</t>
  </si>
  <si>
    <t>Female</t>
  </si>
  <si>
    <t>White Male</t>
  </si>
  <si>
    <t>White Female</t>
  </si>
  <si>
    <t>African American Male</t>
  </si>
  <si>
    <t>African American Female</t>
  </si>
  <si>
    <t>Latino Male</t>
  </si>
  <si>
    <t>Latino Female</t>
  </si>
  <si>
    <t>Asain Male</t>
  </si>
  <si>
    <t>Asain Female</t>
  </si>
  <si>
    <t>Other/Bi-Racial Male</t>
  </si>
  <si>
    <t>Other/Bi-Racial Female</t>
  </si>
  <si>
    <t>INTERNAL AFFAIRS</t>
  </si>
  <si>
    <t>Inquiries</t>
  </si>
  <si>
    <t>Formal Investigations</t>
  </si>
  <si>
    <t>Opened</t>
  </si>
  <si>
    <t>Sustained</t>
  </si>
  <si>
    <t>Not-Sustained</t>
  </si>
  <si>
    <t>Exhonerated</t>
  </si>
  <si>
    <t>Unfounded</t>
  </si>
  <si>
    <t>FLEET MANAGEMENT</t>
  </si>
  <si>
    <t>95-99</t>
  </si>
  <si>
    <t>Repair Cost by Year Model</t>
  </si>
  <si>
    <t>Routine Preventive Maint.</t>
  </si>
  <si>
    <t>Totals by Year Model</t>
  </si>
  <si>
    <t xml:space="preserve">Total </t>
  </si>
  <si>
    <t>Criminal Investigations Assigned</t>
  </si>
  <si>
    <t>Criminal Investigations Closed</t>
  </si>
  <si>
    <t>Cleared by Arrests</t>
  </si>
  <si>
    <t>Execeptionally Cleared</t>
  </si>
  <si>
    <t>Filed With Prosecutors Office</t>
  </si>
  <si>
    <t>TOTALS</t>
  </si>
  <si>
    <t>CRIMES AGAINST PERSONS</t>
  </si>
  <si>
    <t>PROPERTY CRIMES</t>
  </si>
  <si>
    <t>CRIMES AGAINST CHILDREN</t>
  </si>
  <si>
    <t>Accident Requests</t>
  </si>
  <si>
    <t>NIBRS CODE</t>
  </si>
  <si>
    <t>Aggravated Assault</t>
  </si>
  <si>
    <t>All Other Larceny</t>
  </si>
  <si>
    <t>Burglary/Breaking &amp; Entering</t>
  </si>
  <si>
    <t>Counterfeiting/Forgery</t>
  </si>
  <si>
    <t>Credit Card/ATM Fraud</t>
  </si>
  <si>
    <t>Destruction/Damage/Vandalism of Property</t>
  </si>
  <si>
    <t>Driving Under the Influence</t>
  </si>
  <si>
    <t>Drug/Equipment Violations</t>
  </si>
  <si>
    <t>Drug/Narcotic Violations</t>
  </si>
  <si>
    <t>Drunkenness</t>
  </si>
  <si>
    <t>False Pretenses/Swindle/Confidence Game</t>
  </si>
  <si>
    <t>Forcible Fondling</t>
  </si>
  <si>
    <t>Forcible Rape</t>
  </si>
  <si>
    <t>Forcible Sodomy</t>
  </si>
  <si>
    <t>Impersonation</t>
  </si>
  <si>
    <t>Intimidation</t>
  </si>
  <si>
    <t>Murder and Nonnegligent Manslaughter</t>
  </si>
  <si>
    <t>Operating/Promoting/Assisting Gambling</t>
  </si>
  <si>
    <t>Pocket-picking</t>
  </si>
  <si>
    <t>Pornography/Obscene Material</t>
  </si>
  <si>
    <t>Purse-snatching</t>
  </si>
  <si>
    <t>Sexual Assault with an Object</t>
  </si>
  <si>
    <t>Shoplifting</t>
  </si>
  <si>
    <t>Simple Assaults</t>
  </si>
  <si>
    <t>Stolen Property Offenses</t>
  </si>
  <si>
    <t>Theft from Building</t>
  </si>
  <si>
    <t>Theft from Motor Vehicle</t>
  </si>
  <si>
    <t>Theft of Motor Vehicle Parts or Accessories</t>
  </si>
  <si>
    <t>Welfare Fraud</t>
  </si>
  <si>
    <t>Trespass of Real Property</t>
  </si>
  <si>
    <t>Gambling Equipment Violations</t>
  </si>
  <si>
    <t>Incest</t>
  </si>
  <si>
    <t>Theft from Coin-Operated Machine or Device</t>
  </si>
  <si>
    <t>Accidrent Requests Online</t>
  </si>
  <si>
    <t>Justifiable Homicide</t>
  </si>
  <si>
    <t>Subpoenas</t>
  </si>
  <si>
    <t>Commitments</t>
  </si>
  <si>
    <t>Hours Worked</t>
  </si>
  <si>
    <t>TRAFFIC DIVISION</t>
  </si>
  <si>
    <t>Major Persons Crimes</t>
  </si>
  <si>
    <t>Property crimes</t>
  </si>
  <si>
    <t>Officer Initiated Activity/Crime</t>
  </si>
  <si>
    <t>Other Crimes</t>
  </si>
  <si>
    <t>PROWL</t>
  </si>
  <si>
    <t>ASSISTS</t>
  </si>
  <si>
    <t>VALUE OF DRUGS SEIZED</t>
  </si>
  <si>
    <t>PATROL MILES</t>
  </si>
  <si>
    <t>Bribery</t>
  </si>
  <si>
    <t>Number of Activities</t>
  </si>
  <si>
    <t>Public Intoxication</t>
  </si>
  <si>
    <t>Complaints</t>
  </si>
  <si>
    <t>Assist</t>
  </si>
  <si>
    <t>Warning Citations</t>
  </si>
  <si>
    <t>Total Hours By Activity</t>
  </si>
  <si>
    <t>STEP</t>
  </si>
  <si>
    <t>DWI Arrest</t>
  </si>
  <si>
    <t>DUI Arrest</t>
  </si>
  <si>
    <t>STEP Hours Worked</t>
  </si>
  <si>
    <t>STEP Miles Driven</t>
  </si>
  <si>
    <t>ANIMAL CONTROL</t>
  </si>
  <si>
    <t>Barking Complaints</t>
  </si>
  <si>
    <t>Bite Reports</t>
  </si>
  <si>
    <t>Door Hangers</t>
  </si>
  <si>
    <t>Welfare Checks</t>
  </si>
  <si>
    <t>Advised of Rights</t>
  </si>
  <si>
    <t>Incident Reports</t>
  </si>
  <si>
    <t>Gone on Arrival</t>
  </si>
  <si>
    <t>Desk Complaints</t>
  </si>
  <si>
    <t>Captured Dogs</t>
  </si>
  <si>
    <t>Captured Cats</t>
  </si>
  <si>
    <t>Captured Wildlife</t>
  </si>
  <si>
    <t>Chemical Captures</t>
  </si>
  <si>
    <t>Traps</t>
  </si>
  <si>
    <t>Deceased Animals</t>
  </si>
  <si>
    <t>Assist J.P.D.</t>
  </si>
  <si>
    <t>Assist C.S.O.</t>
  </si>
  <si>
    <t>Public Relations</t>
  </si>
  <si>
    <t>CITATIONS ISSUED</t>
  </si>
  <si>
    <t>WARNINGS ISSUED</t>
  </si>
  <si>
    <t>Physical Arrests</t>
  </si>
  <si>
    <t xml:space="preserve">City Warrants Served </t>
  </si>
  <si>
    <t>County Warrants Served</t>
  </si>
  <si>
    <t>Euthanized</t>
  </si>
  <si>
    <t>Wildlife Euthanized</t>
  </si>
  <si>
    <t>Euthanized for Humane Society</t>
  </si>
  <si>
    <t>Miles Driven</t>
  </si>
  <si>
    <t>Betting/Wagering</t>
  </si>
  <si>
    <t>Sent to Rescue Centers</t>
  </si>
  <si>
    <t>Adoptions</t>
  </si>
  <si>
    <t>Deceased Animals   Landfill lbs.</t>
  </si>
  <si>
    <t>n/a</t>
  </si>
  <si>
    <t>PATROL DIVISION</t>
  </si>
  <si>
    <t>Hispanic Male</t>
  </si>
  <si>
    <t>Hispanic Female</t>
  </si>
  <si>
    <t>ARRESTS DEMOGRAPHICS</t>
  </si>
  <si>
    <t>Hispanic</t>
  </si>
  <si>
    <t>N/A</t>
  </si>
  <si>
    <t>PARKING ENFORCEMENT</t>
  </si>
  <si>
    <t>Complaints Taken</t>
  </si>
  <si>
    <t>Compliant Followups</t>
  </si>
  <si>
    <t>Complaint Complaince</t>
  </si>
  <si>
    <t>Citations</t>
  </si>
  <si>
    <t>Verbal Warnings</t>
  </si>
  <si>
    <t>MINUTES BY ACTIVITY</t>
  </si>
  <si>
    <t>Office</t>
  </si>
  <si>
    <t>Admin(Non-Office)</t>
  </si>
  <si>
    <t>Community</t>
  </si>
  <si>
    <t>Training</t>
  </si>
  <si>
    <t>Patrol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</si>
</sst>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\-yy;@"/>
    <numFmt numFmtId="166" formatCode="_(&quot;$&quot;* #,##0.0000000000000000_);_(&quot;$&quot;* \(#,##0.0000000000000000\);_(&quot;$&quot;* &quot;-&quot;??_);_(@_)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10"/>
      <name val="Arial"/>
    </font>
    <font>
      <sz val="10"/>
      <color indexed="17"/>
      <name val="Arial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0" fillId="0" borderId="0" xfId="0" applyFill="1"/>
    <xf numFmtId="17" fontId="2" fillId="0" borderId="0" xfId="0" applyNumberFormat="1" applyFont="1"/>
    <xf numFmtId="9" fontId="2" fillId="0" borderId="0" xfId="0" applyNumberFormat="1" applyFont="1" applyFill="1"/>
    <xf numFmtId="9" fontId="4" fillId="0" borderId="0" xfId="0" applyNumberFormat="1" applyFont="1" applyFill="1"/>
    <xf numFmtId="9" fontId="0" fillId="0" borderId="0" xfId="0" applyNumberFormat="1" applyFill="1"/>
    <xf numFmtId="17" fontId="0" fillId="0" borderId="0" xfId="0" applyNumberFormat="1"/>
    <xf numFmtId="10" fontId="0" fillId="0" borderId="0" xfId="0" applyNumberFormat="1"/>
    <xf numFmtId="17" fontId="0" fillId="0" borderId="0" xfId="0" applyNumberFormat="1" applyAlignment="1">
      <alignment horizontal="right"/>
    </xf>
    <xf numFmtId="0" fontId="2" fillId="2" borderId="1" xfId="0" applyFont="1" applyFill="1" applyBorder="1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3" fontId="4" fillId="0" borderId="1" xfId="0" applyNumberFormat="1" applyFont="1" applyFill="1" applyBorder="1"/>
    <xf numFmtId="9" fontId="7" fillId="0" borderId="1" xfId="2" applyFont="1" applyBorder="1" applyAlignment="1">
      <alignment horizontal="right"/>
    </xf>
    <xf numFmtId="0" fontId="4" fillId="0" borderId="1" xfId="0" applyFont="1" applyFill="1" applyBorder="1"/>
    <xf numFmtId="9" fontId="8" fillId="0" borderId="1" xfId="2" applyFont="1" applyBorder="1" applyAlignment="1">
      <alignment horizontal="right"/>
    </xf>
    <xf numFmtId="9" fontId="7" fillId="8" borderId="1" xfId="2" applyFont="1" applyFill="1" applyBorder="1" applyAlignment="1">
      <alignment horizontal="right"/>
    </xf>
    <xf numFmtId="9" fontId="0" fillId="0" borderId="1" xfId="2" applyFont="1" applyBorder="1" applyAlignment="1">
      <alignment horizontal="right"/>
    </xf>
    <xf numFmtId="4" fontId="4" fillId="0" borderId="1" xfId="0" applyNumberFormat="1" applyFont="1" applyFill="1" applyBorder="1"/>
    <xf numFmtId="0" fontId="2" fillId="6" borderId="1" xfId="0" applyFont="1" applyFill="1" applyBorder="1"/>
    <xf numFmtId="10" fontId="0" fillId="0" borderId="1" xfId="0" applyNumberFormat="1" applyBorder="1"/>
    <xf numFmtId="10" fontId="8" fillId="0" borderId="1" xfId="0" applyNumberFormat="1" applyFont="1" applyBorder="1"/>
    <xf numFmtId="10" fontId="7" fillId="0" borderId="1" xfId="0" applyNumberFormat="1" applyFont="1" applyBorder="1"/>
    <xf numFmtId="9" fontId="0" fillId="0" borderId="1" xfId="0" applyNumberFormat="1" applyBorder="1"/>
    <xf numFmtId="0" fontId="0" fillId="0" borderId="1" xfId="0" applyFill="1" applyBorder="1"/>
    <xf numFmtId="9" fontId="6" fillId="0" borderId="1" xfId="0" applyNumberFormat="1" applyFont="1" applyBorder="1"/>
    <xf numFmtId="9" fontId="0" fillId="0" borderId="1" xfId="0" applyNumberFormat="1" applyFill="1" applyBorder="1"/>
    <xf numFmtId="0" fontId="0" fillId="5" borderId="1" xfId="0" applyFill="1" applyBorder="1"/>
    <xf numFmtId="0" fontId="2" fillId="5" borderId="1" xfId="0" applyFont="1" applyFill="1" applyBorder="1"/>
    <xf numFmtId="9" fontId="2" fillId="5" borderId="1" xfId="0" applyNumberFormat="1" applyFont="1" applyFill="1" applyBorder="1"/>
    <xf numFmtId="0" fontId="0" fillId="4" borderId="1" xfId="0" applyFill="1" applyBorder="1"/>
    <xf numFmtId="0" fontId="2" fillId="4" borderId="1" xfId="0" applyFont="1" applyFill="1" applyBorder="1"/>
    <xf numFmtId="9" fontId="2" fillId="4" borderId="1" xfId="0" applyNumberFormat="1" applyFont="1" applyFill="1" applyBorder="1"/>
    <xf numFmtId="0" fontId="0" fillId="2" borderId="1" xfId="0" applyFill="1" applyBorder="1"/>
    <xf numFmtId="9" fontId="2" fillId="2" borderId="1" xfId="0" applyNumberFormat="1" applyFont="1" applyFill="1" applyBorder="1"/>
    <xf numFmtId="0" fontId="2" fillId="7" borderId="1" xfId="0" applyFont="1" applyFill="1" applyBorder="1"/>
    <xf numFmtId="9" fontId="2" fillId="7" borderId="1" xfId="0" applyNumberFormat="1" applyFont="1" applyFill="1" applyBorder="1"/>
    <xf numFmtId="9" fontId="5" fillId="0" borderId="1" xfId="0" applyNumberFormat="1" applyFont="1" applyBorder="1"/>
    <xf numFmtId="0" fontId="0" fillId="3" borderId="1" xfId="0" applyFill="1" applyBorder="1"/>
    <xf numFmtId="0" fontId="2" fillId="3" borderId="1" xfId="0" applyFont="1" applyFill="1" applyBorder="1"/>
    <xf numFmtId="10" fontId="2" fillId="3" borderId="1" xfId="0" applyNumberFormat="1" applyFont="1" applyFill="1" applyBorder="1"/>
    <xf numFmtId="17" fontId="2" fillId="0" borderId="1" xfId="0" applyNumberFormat="1" applyFont="1" applyBorder="1"/>
    <xf numFmtId="3" fontId="0" fillId="0" borderId="1" xfId="0" applyNumberFormat="1" applyBorder="1"/>
    <xf numFmtId="9" fontId="0" fillId="0" borderId="1" xfId="2" applyFont="1" applyBorder="1"/>
    <xf numFmtId="10" fontId="2" fillId="0" borderId="1" xfId="0" applyNumberFormat="1" applyFont="1" applyBorder="1"/>
    <xf numFmtId="10" fontId="2" fillId="6" borderId="1" xfId="0" applyNumberFormat="1" applyFont="1" applyFill="1" applyBorder="1"/>
    <xf numFmtId="8" fontId="0" fillId="0" borderId="1" xfId="1" applyNumberFormat="1" applyFont="1" applyBorder="1"/>
    <xf numFmtId="6" fontId="0" fillId="0" borderId="1" xfId="0" applyNumberFormat="1" applyBorder="1"/>
    <xf numFmtId="164" fontId="0" fillId="0" borderId="1" xfId="0" applyNumberFormat="1" applyBorder="1"/>
    <xf numFmtId="0" fontId="0" fillId="6" borderId="1" xfId="0" applyFill="1" applyBorder="1"/>
    <xf numFmtId="10" fontId="0" fillId="6" borderId="1" xfId="0" applyNumberFormat="1" applyFill="1" applyBorder="1"/>
    <xf numFmtId="10" fontId="2" fillId="0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8" fontId="0" fillId="0" borderId="1" xfId="0" applyNumberFormat="1" applyBorder="1"/>
    <xf numFmtId="0" fontId="2" fillId="6" borderId="1" xfId="0" applyFont="1" applyFill="1" applyBorder="1" applyAlignment="1">
      <alignment horizontal="left"/>
    </xf>
    <xf numFmtId="8" fontId="0" fillId="6" borderId="1" xfId="0" applyNumberFormat="1" applyFill="1" applyBorder="1"/>
    <xf numFmtId="164" fontId="0" fillId="6" borderId="1" xfId="0" applyNumberFormat="1" applyFill="1" applyBorder="1"/>
    <xf numFmtId="166" fontId="0" fillId="0" borderId="1" xfId="1" applyNumberFormat="1" applyFont="1" applyBorder="1"/>
    <xf numFmtId="44" fontId="0" fillId="0" borderId="1" xfId="1" applyFont="1" applyBorder="1"/>
    <xf numFmtId="8" fontId="4" fillId="0" borderId="1" xfId="0" applyNumberFormat="1" applyFont="1" applyBorder="1"/>
    <xf numFmtId="44" fontId="0" fillId="0" borderId="1" xfId="1" applyNumberFormat="1" applyFont="1" applyBorder="1"/>
    <xf numFmtId="8" fontId="4" fillId="0" borderId="1" xfId="1" applyNumberFormat="1" applyFont="1" applyBorder="1"/>
    <xf numFmtId="44" fontId="0" fillId="0" borderId="1" xfId="0" applyNumberFormat="1" applyBorder="1"/>
    <xf numFmtId="17" fontId="0" fillId="8" borderId="1" xfId="0" applyNumberFormat="1" applyFill="1" applyBorder="1"/>
    <xf numFmtId="3" fontId="4" fillId="0" borderId="1" xfId="0" applyNumberFormat="1" applyFont="1" applyBorder="1"/>
    <xf numFmtId="17" fontId="0" fillId="0" borderId="0" xfId="0" applyNumberFormat="1" applyFill="1" applyAlignment="1">
      <alignment horizontal="right"/>
    </xf>
    <xf numFmtId="0" fontId="4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Border="1"/>
    <xf numFmtId="165" fontId="0" fillId="0" borderId="1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154"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FYates\Local%20Settings\Temporary%20Internet%20Files\Content.Outlook\MW9U9U8A\Sep%2008%20Monthly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mclements\Local%20Settings\Temporary%20Internet%20Files\Content.Outlook\7UEVHZAR\CHIEF'S%20REPORT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mclements\Local%20Settings\Temporary%20Internet%20Files\Content.Outlook\7UEVHZAR\2009%20STATS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FYates\Local%20Settings\Temporary%20Internet%20Files\Content.Outlook\MW9U9U8A\Aug%2009%20Monthly%20Rep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mclements\Local%20Settings\Temporary%20Internet%20Files\Content.Outlook\7UEVHZAR\2009%20Sep%20Parking%20Sta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RIME"/>
      <sheetName val="UPD"/>
      <sheetName val="CID"/>
      <sheetName val="Traffic-PROWL "/>
      <sheetName val="WARRANTS"/>
      <sheetName val="DTF"/>
      <sheetName val="RECORDS"/>
      <sheetName val="ARRESTS"/>
      <sheetName val="FLEET MAINTENANCE"/>
    </sheetNames>
    <sheetDataSet>
      <sheetData sheetId="0" refreshError="1"/>
      <sheetData sheetId="1" refreshError="1">
        <row r="5">
          <cell r="B5">
            <v>17</v>
          </cell>
          <cell r="D5">
            <v>128</v>
          </cell>
        </row>
        <row r="6">
          <cell r="B6">
            <v>139</v>
          </cell>
          <cell r="D6">
            <v>1186</v>
          </cell>
        </row>
        <row r="7">
          <cell r="B7">
            <v>420</v>
          </cell>
          <cell r="D7">
            <v>4573</v>
          </cell>
        </row>
        <row r="8">
          <cell r="B8">
            <v>3</v>
          </cell>
          <cell r="D8">
            <v>12</v>
          </cell>
        </row>
        <row r="9">
          <cell r="B9">
            <v>8</v>
          </cell>
          <cell r="D9">
            <v>75</v>
          </cell>
        </row>
        <row r="10">
          <cell r="B10">
            <v>0</v>
          </cell>
          <cell r="D10">
            <v>0</v>
          </cell>
        </row>
        <row r="11">
          <cell r="B11">
            <v>134</v>
          </cell>
          <cell r="D11">
            <v>1009</v>
          </cell>
        </row>
        <row r="12">
          <cell r="B12">
            <v>16</v>
          </cell>
          <cell r="D12">
            <v>134</v>
          </cell>
        </row>
        <row r="13">
          <cell r="B13">
            <v>19</v>
          </cell>
          <cell r="D13">
            <v>159</v>
          </cell>
        </row>
        <row r="14">
          <cell r="B14">
            <v>1</v>
          </cell>
          <cell r="D14">
            <v>12</v>
          </cell>
        </row>
        <row r="15">
          <cell r="B15">
            <v>107</v>
          </cell>
          <cell r="D15">
            <v>922</v>
          </cell>
        </row>
        <row r="16">
          <cell r="B16">
            <v>18</v>
          </cell>
          <cell r="D16">
            <v>174</v>
          </cell>
        </row>
        <row r="17">
          <cell r="B17">
            <v>35</v>
          </cell>
          <cell r="D17">
            <v>383</v>
          </cell>
        </row>
        <row r="18">
          <cell r="B18">
            <v>6</v>
          </cell>
          <cell r="D18">
            <v>70</v>
          </cell>
        </row>
        <row r="19">
          <cell r="B19">
            <v>53</v>
          </cell>
          <cell r="D19">
            <v>469</v>
          </cell>
        </row>
        <row r="20">
          <cell r="B20">
            <v>40</v>
          </cell>
          <cell r="D20">
            <v>320</v>
          </cell>
        </row>
        <row r="21">
          <cell r="B21">
            <v>9</v>
          </cell>
          <cell r="D21">
            <v>73</v>
          </cell>
        </row>
        <row r="22">
          <cell r="B22">
            <v>0</v>
          </cell>
          <cell r="D22">
            <v>6</v>
          </cell>
        </row>
        <row r="23">
          <cell r="B23">
            <v>3</v>
          </cell>
          <cell r="D23">
            <v>27</v>
          </cell>
        </row>
        <row r="24">
          <cell r="B24">
            <v>0</v>
          </cell>
          <cell r="D24">
            <v>4</v>
          </cell>
        </row>
        <row r="25">
          <cell r="B25">
            <v>0</v>
          </cell>
          <cell r="D25">
            <v>0</v>
          </cell>
        </row>
        <row r="26">
          <cell r="B26">
            <v>0</v>
          </cell>
          <cell r="D26">
            <v>4</v>
          </cell>
        </row>
        <row r="27">
          <cell r="B27">
            <v>0</v>
          </cell>
          <cell r="D27">
            <v>3</v>
          </cell>
        </row>
        <row r="28">
          <cell r="B28">
            <v>86</v>
          </cell>
          <cell r="D28">
            <v>706</v>
          </cell>
        </row>
        <row r="29">
          <cell r="B29">
            <v>0</v>
          </cell>
          <cell r="D29">
            <v>0</v>
          </cell>
        </row>
        <row r="30">
          <cell r="B30">
            <v>4</v>
          </cell>
          <cell r="D30">
            <v>18</v>
          </cell>
        </row>
        <row r="31">
          <cell r="B31">
            <v>1</v>
          </cell>
          <cell r="D31">
            <v>20</v>
          </cell>
        </row>
        <row r="32">
          <cell r="B32">
            <v>14</v>
          </cell>
          <cell r="D32">
            <v>93</v>
          </cell>
        </row>
        <row r="33">
          <cell r="B33">
            <v>0</v>
          </cell>
          <cell r="D33">
            <v>4</v>
          </cell>
        </row>
        <row r="34">
          <cell r="B34">
            <v>0</v>
          </cell>
          <cell r="D34">
            <v>0</v>
          </cell>
        </row>
        <row r="35">
          <cell r="B35">
            <v>0</v>
          </cell>
          <cell r="D35">
            <v>9</v>
          </cell>
        </row>
        <row r="36">
          <cell r="B36">
            <v>1</v>
          </cell>
          <cell r="D36">
            <v>9</v>
          </cell>
        </row>
        <row r="37">
          <cell r="B37">
            <v>0</v>
          </cell>
          <cell r="D37">
            <v>2</v>
          </cell>
        </row>
        <row r="38">
          <cell r="B38">
            <v>1</v>
          </cell>
          <cell r="D38">
            <v>16</v>
          </cell>
        </row>
        <row r="39">
          <cell r="B39">
            <v>10</v>
          </cell>
          <cell r="D39">
            <v>69</v>
          </cell>
        </row>
        <row r="40">
          <cell r="B40">
            <v>7</v>
          </cell>
          <cell r="D40">
            <v>79</v>
          </cell>
        </row>
        <row r="41">
          <cell r="B41">
            <v>0</v>
          </cell>
          <cell r="D41">
            <v>3</v>
          </cell>
        </row>
        <row r="42">
          <cell r="B42">
            <v>32</v>
          </cell>
          <cell r="D42">
            <v>289</v>
          </cell>
        </row>
        <row r="43">
          <cell r="B43">
            <v>62</v>
          </cell>
          <cell r="D43">
            <v>469</v>
          </cell>
        </row>
        <row r="44">
          <cell r="B44">
            <v>3</v>
          </cell>
          <cell r="D44">
            <v>44</v>
          </cell>
        </row>
        <row r="45">
          <cell r="B45">
            <v>66</v>
          </cell>
          <cell r="D45">
            <v>495</v>
          </cell>
        </row>
        <row r="46">
          <cell r="B46">
            <v>0</v>
          </cell>
          <cell r="D46">
            <v>2</v>
          </cell>
        </row>
        <row r="47">
          <cell r="B47">
            <v>37</v>
          </cell>
          <cell r="D47">
            <v>354</v>
          </cell>
        </row>
        <row r="48">
          <cell r="B48">
            <v>3</v>
          </cell>
        </row>
        <row r="49">
          <cell r="B49">
            <v>21</v>
          </cell>
          <cell r="D49">
            <v>205</v>
          </cell>
        </row>
        <row r="50">
          <cell r="B50">
            <v>9</v>
          </cell>
          <cell r="D50">
            <v>54</v>
          </cell>
        </row>
        <row r="51">
          <cell r="B51">
            <v>0</v>
          </cell>
          <cell r="D5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B4">
            <v>315</v>
          </cell>
          <cell r="D4">
            <v>2779</v>
          </cell>
        </row>
        <row r="5">
          <cell r="B5">
            <v>247</v>
          </cell>
          <cell r="D5">
            <v>2245</v>
          </cell>
        </row>
        <row r="6">
          <cell r="B6">
            <v>16</v>
          </cell>
          <cell r="D6">
            <v>167</v>
          </cell>
        </row>
        <row r="7">
          <cell r="B7">
            <v>2</v>
          </cell>
          <cell r="D7">
            <v>7</v>
          </cell>
        </row>
        <row r="8">
          <cell r="B8">
            <v>0</v>
          </cell>
          <cell r="D8">
            <v>9</v>
          </cell>
        </row>
        <row r="9">
          <cell r="B9">
            <v>413</v>
          </cell>
          <cell r="D9">
            <v>3612</v>
          </cell>
        </row>
        <row r="10">
          <cell r="B10">
            <v>167</v>
          </cell>
          <cell r="D10">
            <v>1595</v>
          </cell>
        </row>
        <row r="11">
          <cell r="B11">
            <v>206</v>
          </cell>
          <cell r="D11">
            <v>1753</v>
          </cell>
        </row>
        <row r="12">
          <cell r="B12">
            <v>109</v>
          </cell>
          <cell r="D12">
            <v>1026</v>
          </cell>
        </row>
        <row r="13">
          <cell r="B13">
            <v>192</v>
          </cell>
          <cell r="D13">
            <v>1697</v>
          </cell>
        </row>
        <row r="14">
          <cell r="B14">
            <v>55</v>
          </cell>
          <cell r="D14">
            <v>548</v>
          </cell>
        </row>
        <row r="15">
          <cell r="B15">
            <v>14</v>
          </cell>
          <cell r="D15">
            <v>150</v>
          </cell>
        </row>
        <row r="16">
          <cell r="B16">
            <v>2</v>
          </cell>
          <cell r="D16">
            <v>17</v>
          </cell>
        </row>
        <row r="17">
          <cell r="B17">
            <v>1</v>
          </cell>
          <cell r="D17">
            <v>5</v>
          </cell>
        </row>
        <row r="18">
          <cell r="B18">
            <v>1</v>
          </cell>
          <cell r="D18">
            <v>2</v>
          </cell>
        </row>
        <row r="19">
          <cell r="B19">
            <v>0</v>
          </cell>
          <cell r="D19">
            <v>7</v>
          </cell>
        </row>
        <row r="20">
          <cell r="B20">
            <v>0</v>
          </cell>
          <cell r="D20">
            <v>2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D6">
            <v>718</v>
          </cell>
          <cell r="E6">
            <v>844</v>
          </cell>
        </row>
        <row r="7">
          <cell r="D7">
            <v>591</v>
          </cell>
          <cell r="E7">
            <v>702</v>
          </cell>
        </row>
        <row r="8">
          <cell r="D8">
            <v>306</v>
          </cell>
          <cell r="E8">
            <v>341</v>
          </cell>
        </row>
        <row r="9">
          <cell r="D9">
            <v>78</v>
          </cell>
          <cell r="E9">
            <v>111</v>
          </cell>
        </row>
        <row r="10">
          <cell r="D10">
            <v>133</v>
          </cell>
          <cell r="E10">
            <v>162</v>
          </cell>
        </row>
        <row r="11">
          <cell r="D11">
            <v>32</v>
          </cell>
          <cell r="E11">
            <v>32</v>
          </cell>
        </row>
        <row r="15">
          <cell r="D15">
            <v>156</v>
          </cell>
          <cell r="E15">
            <v>199</v>
          </cell>
        </row>
        <row r="16">
          <cell r="D16">
            <v>161</v>
          </cell>
          <cell r="E16">
            <v>197</v>
          </cell>
        </row>
        <row r="17">
          <cell r="D17">
            <v>98</v>
          </cell>
          <cell r="E17">
            <v>118</v>
          </cell>
        </row>
        <row r="18">
          <cell r="D18">
            <v>19</v>
          </cell>
          <cell r="E18">
            <v>23</v>
          </cell>
        </row>
        <row r="19">
          <cell r="D19">
            <v>39</v>
          </cell>
          <cell r="E19">
            <v>48</v>
          </cell>
        </row>
        <row r="20">
          <cell r="D20">
            <v>5</v>
          </cell>
          <cell r="E20">
            <v>8</v>
          </cell>
        </row>
        <row r="24">
          <cell r="D24">
            <v>485</v>
          </cell>
          <cell r="E24">
            <v>553</v>
          </cell>
        </row>
        <row r="25">
          <cell r="D25">
            <v>345</v>
          </cell>
          <cell r="E25">
            <v>409</v>
          </cell>
        </row>
        <row r="26">
          <cell r="D26">
            <v>194</v>
          </cell>
          <cell r="E26">
            <v>212</v>
          </cell>
        </row>
        <row r="27">
          <cell r="D27">
            <v>51</v>
          </cell>
          <cell r="E27">
            <v>75</v>
          </cell>
        </row>
        <row r="28">
          <cell r="D28">
            <v>80</v>
          </cell>
          <cell r="E28">
            <v>104</v>
          </cell>
        </row>
        <row r="29">
          <cell r="D29">
            <v>20</v>
          </cell>
          <cell r="E29">
            <v>18</v>
          </cell>
        </row>
        <row r="33">
          <cell r="D33">
            <v>37</v>
          </cell>
          <cell r="E33">
            <v>42</v>
          </cell>
        </row>
        <row r="34">
          <cell r="D34">
            <v>36</v>
          </cell>
          <cell r="E34">
            <v>40</v>
          </cell>
        </row>
        <row r="35">
          <cell r="D35">
            <v>11</v>
          </cell>
          <cell r="E35">
            <v>11</v>
          </cell>
        </row>
        <row r="36">
          <cell r="D36">
            <v>9</v>
          </cell>
          <cell r="E36">
            <v>13</v>
          </cell>
        </row>
        <row r="37">
          <cell r="D37">
            <v>7</v>
          </cell>
          <cell r="E37">
            <v>10</v>
          </cell>
        </row>
        <row r="38">
          <cell r="D38">
            <v>7</v>
          </cell>
          <cell r="E38">
            <v>6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Crime"/>
      <sheetName val="Jan Records"/>
      <sheetName val="Feb Crime"/>
      <sheetName val="Feb Records"/>
      <sheetName val="Mar Crime"/>
      <sheetName val="Mar Records"/>
      <sheetName val="Apr Crime"/>
      <sheetName val="Apr Records"/>
      <sheetName val="May Crime"/>
      <sheetName val="May Records"/>
      <sheetName val="Jun Crime"/>
      <sheetName val="Jun Records"/>
      <sheetName val="Jul Crime"/>
      <sheetName val="Jul Records"/>
      <sheetName val="Aug Crime"/>
      <sheetName val="Aug Records "/>
      <sheetName val="Sep Crime"/>
      <sheetName val="Sep Records"/>
      <sheetName val="Oct Crime"/>
      <sheetName val="Oct Records"/>
      <sheetName val="Nov Crime"/>
      <sheetName val="Nov Records"/>
      <sheetName val="Dec Crime"/>
      <sheetName val="Dec Recor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D3">
            <v>7137</v>
          </cell>
          <cell r="E3">
            <v>7594</v>
          </cell>
        </row>
        <row r="4">
          <cell r="D4">
            <v>1560</v>
          </cell>
          <cell r="E4">
            <v>1415</v>
          </cell>
        </row>
        <row r="5">
          <cell r="D5">
            <v>23971</v>
          </cell>
          <cell r="E5">
            <v>21315</v>
          </cell>
        </row>
        <row r="6">
          <cell r="D6">
            <v>2225</v>
          </cell>
          <cell r="E6">
            <v>2643</v>
          </cell>
        </row>
        <row r="7">
          <cell r="D7">
            <v>45</v>
          </cell>
          <cell r="E7">
            <v>93</v>
          </cell>
        </row>
        <row r="8">
          <cell r="D8">
            <v>686</v>
          </cell>
          <cell r="E8">
            <v>653</v>
          </cell>
        </row>
        <row r="9">
          <cell r="D9">
            <v>18</v>
          </cell>
          <cell r="E9">
            <v>12</v>
          </cell>
        </row>
        <row r="10">
          <cell r="D10">
            <v>825</v>
          </cell>
          <cell r="E10">
            <v>824</v>
          </cell>
        </row>
        <row r="11">
          <cell r="D11">
            <v>1096</v>
          </cell>
          <cell r="E11">
            <v>1018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RIME"/>
      <sheetName val="UPD"/>
      <sheetName val="CID"/>
      <sheetName val="Traffic-Prowl"/>
      <sheetName val="RECORDS"/>
      <sheetName val="FLEET MAINTENANCE"/>
      <sheetName val="Animal Control"/>
      <sheetName val="ARRESTS"/>
      <sheetName val="WARRANTS"/>
      <sheetName val="DT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D4">
            <v>2605</v>
          </cell>
        </row>
        <row r="5">
          <cell r="D5">
            <v>2242</v>
          </cell>
        </row>
        <row r="6">
          <cell r="D6">
            <v>168</v>
          </cell>
        </row>
        <row r="7">
          <cell r="D7">
            <v>1</v>
          </cell>
        </row>
        <row r="8">
          <cell r="E8">
            <v>2</v>
          </cell>
        </row>
        <row r="9">
          <cell r="D9">
            <v>3537</v>
          </cell>
        </row>
        <row r="10">
          <cell r="D10">
            <v>1479</v>
          </cell>
        </row>
        <row r="11">
          <cell r="D11">
            <v>1761</v>
          </cell>
        </row>
        <row r="12">
          <cell r="D12">
            <v>844</v>
          </cell>
        </row>
        <row r="13">
          <cell r="D13">
            <v>1628</v>
          </cell>
        </row>
        <row r="14">
          <cell r="D14">
            <v>614</v>
          </cell>
        </row>
        <row r="15">
          <cell r="D15">
            <v>147</v>
          </cell>
        </row>
        <row r="16">
          <cell r="D16">
            <v>21</v>
          </cell>
        </row>
        <row r="17">
          <cell r="D17">
            <v>1</v>
          </cell>
        </row>
      </sheetData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ffron"/>
      <sheetName val="Chief's Rpt"/>
    </sheetNames>
    <sheetDataSet>
      <sheetData sheetId="0">
        <row r="33">
          <cell r="B33">
            <v>0</v>
          </cell>
          <cell r="C33">
            <v>0</v>
          </cell>
          <cell r="D33">
            <v>0</v>
          </cell>
          <cell r="E33">
            <v>63</v>
          </cell>
          <cell r="G33">
            <v>0</v>
          </cell>
          <cell r="H33">
            <v>0</v>
          </cell>
          <cell r="I33">
            <v>1005</v>
          </cell>
          <cell r="J33">
            <v>405</v>
          </cell>
          <cell r="K33">
            <v>0</v>
          </cell>
          <cell r="M33">
            <v>0</v>
          </cell>
          <cell r="N33">
            <v>4380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A2" sqref="A2"/>
    </sheetView>
  </sheetViews>
  <sheetFormatPr defaultRowHeight="12.75"/>
  <cols>
    <col min="1" max="1" width="37.42578125" customWidth="1"/>
    <col min="2" max="2" width="11.28515625" customWidth="1"/>
    <col min="3" max="3" width="19.7109375" customWidth="1"/>
    <col min="6" max="6" width="17.85546875" customWidth="1"/>
    <col min="7" max="7" width="14.7109375" customWidth="1"/>
  </cols>
  <sheetData>
    <row r="1" spans="1:7">
      <c r="A1" s="5"/>
    </row>
    <row r="2" spans="1:7">
      <c r="A2" s="14"/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</row>
    <row r="3" spans="1:7">
      <c r="A3" s="39" t="s">
        <v>21</v>
      </c>
      <c r="B3" s="39">
        <f>CRIME!B55</f>
        <v>1486</v>
      </c>
      <c r="C3" s="39">
        <f>CRIME!C55</f>
        <v>1385</v>
      </c>
      <c r="D3" s="39">
        <f>CRIME!D55</f>
        <v>11909</v>
      </c>
      <c r="E3" s="39">
        <f>CRIME!E55</f>
        <v>13037</v>
      </c>
      <c r="F3" s="40">
        <f>(B3-C3)/C3</f>
        <v>7.2924187725631764E-2</v>
      </c>
      <c r="G3" s="40">
        <f>(D3-E3)/E3</f>
        <v>-8.6522973076628054E-2</v>
      </c>
    </row>
    <row r="4" spans="1:7">
      <c r="A4" s="13"/>
      <c r="B4" s="13"/>
      <c r="C4" s="13"/>
      <c r="D4" s="13"/>
      <c r="E4" s="13"/>
      <c r="F4" s="41"/>
      <c r="G4" s="41"/>
    </row>
    <row r="5" spans="1:7">
      <c r="A5" s="14" t="s">
        <v>165</v>
      </c>
      <c r="B5" s="13"/>
      <c r="C5" s="13"/>
      <c r="D5" s="13"/>
      <c r="E5" s="13"/>
      <c r="F5" s="13"/>
      <c r="G5" s="13"/>
    </row>
    <row r="6" spans="1:7">
      <c r="A6" s="42" t="s">
        <v>142</v>
      </c>
      <c r="B6" s="13">
        <v>1</v>
      </c>
      <c r="C6" s="13">
        <f>[1]CRIME!$B$33</f>
        <v>0</v>
      </c>
      <c r="D6" s="13">
        <v>2</v>
      </c>
      <c r="E6" s="13">
        <f>[1]CRIME!$D$33</f>
        <v>4</v>
      </c>
      <c r="F6" s="27">
        <v>0</v>
      </c>
      <c r="G6" s="27">
        <f t="shared" ref="G6:G7" si="0">(D6-E6)/E6</f>
        <v>-0.5</v>
      </c>
    </row>
    <row r="7" spans="1:7">
      <c r="A7" s="42" t="s">
        <v>11</v>
      </c>
      <c r="B7" s="13">
        <v>6</v>
      </c>
      <c r="C7" s="13">
        <f>[1]CRIME!$B$39</f>
        <v>10</v>
      </c>
      <c r="D7" s="13">
        <v>67</v>
      </c>
      <c r="E7" s="13">
        <f>[1]CRIME!$D$39</f>
        <v>69</v>
      </c>
      <c r="F7" s="27">
        <f t="shared" ref="F7" si="1">(B7-C7)/C7</f>
        <v>-0.4</v>
      </c>
      <c r="G7" s="27">
        <f t="shared" si="0"/>
        <v>-2.8985507246376812E-2</v>
      </c>
    </row>
    <row r="8" spans="1:7">
      <c r="A8" s="42" t="s">
        <v>126</v>
      </c>
      <c r="B8" s="13">
        <v>7</v>
      </c>
      <c r="C8" s="13">
        <f>[1]CRIME!$B$5</f>
        <v>17</v>
      </c>
      <c r="D8" s="13">
        <v>127</v>
      </c>
      <c r="E8" s="13">
        <f>[1]CRIME!$D$5</f>
        <v>128</v>
      </c>
      <c r="F8" s="27">
        <f>(B8-C8)/C8</f>
        <v>-0.58823529411764708</v>
      </c>
      <c r="G8" s="27">
        <f>(D8-E8)/E8</f>
        <v>-7.8125E-3</v>
      </c>
    </row>
    <row r="9" spans="1:7">
      <c r="A9" s="42" t="s">
        <v>137</v>
      </c>
      <c r="B9" s="13">
        <v>3</v>
      </c>
      <c r="C9" s="13">
        <f>[1]CRIME!$B$22</f>
        <v>0</v>
      </c>
      <c r="D9" s="13">
        <v>18</v>
      </c>
      <c r="E9" s="13">
        <f>[1]CRIME!$D$22</f>
        <v>6</v>
      </c>
      <c r="F9" s="27">
        <v>0</v>
      </c>
      <c r="G9" s="27">
        <f t="shared" ref="G9:G13" si="2">(D9-E9)/E9</f>
        <v>2</v>
      </c>
    </row>
    <row r="10" spans="1:7">
      <c r="A10" s="42" t="s">
        <v>138</v>
      </c>
      <c r="B10" s="13">
        <v>2</v>
      </c>
      <c r="C10" s="13">
        <f>[1]CRIME!$B$23</f>
        <v>3</v>
      </c>
      <c r="D10" s="13">
        <v>21</v>
      </c>
      <c r="E10" s="13">
        <f>[1]CRIME!$D$23</f>
        <v>27</v>
      </c>
      <c r="F10" s="27">
        <f t="shared" ref="F10:F12" si="3">(B10-C10)/C10</f>
        <v>-0.33333333333333331</v>
      </c>
      <c r="G10" s="27">
        <f t="shared" si="2"/>
        <v>-0.22222222222222221</v>
      </c>
    </row>
    <row r="11" spans="1:7">
      <c r="A11" s="42" t="s">
        <v>139</v>
      </c>
      <c r="B11" s="13">
        <v>0</v>
      </c>
      <c r="C11" s="13">
        <f>[1]CRIME!$B$24</f>
        <v>0</v>
      </c>
      <c r="D11" s="13">
        <v>1</v>
      </c>
      <c r="E11" s="13">
        <f>[1]CRIME!$D$24</f>
        <v>4</v>
      </c>
      <c r="F11" s="27">
        <v>0</v>
      </c>
      <c r="G11" s="27">
        <f t="shared" si="2"/>
        <v>-0.75</v>
      </c>
    </row>
    <row r="12" spans="1:7">
      <c r="A12" s="42" t="s">
        <v>8</v>
      </c>
      <c r="B12" s="13">
        <v>0</v>
      </c>
      <c r="C12" s="13">
        <f>[1]CRIME!$B$30</f>
        <v>4</v>
      </c>
      <c r="D12" s="13">
        <v>14</v>
      </c>
      <c r="E12" s="13">
        <f>[1]CRIME!$D$30</f>
        <v>18</v>
      </c>
      <c r="F12" s="27">
        <f t="shared" si="3"/>
        <v>-1</v>
      </c>
      <c r="G12" s="27">
        <f t="shared" si="2"/>
        <v>-0.22222222222222221</v>
      </c>
    </row>
    <row r="13" spans="1:7">
      <c r="A13" s="42" t="s">
        <v>147</v>
      </c>
      <c r="B13" s="13">
        <v>0</v>
      </c>
      <c r="C13" s="13">
        <f>[1]CRIME!$B$41</f>
        <v>0</v>
      </c>
      <c r="D13" s="13">
        <v>4</v>
      </c>
      <c r="E13" s="13">
        <f>[1]CRIME!$D$41</f>
        <v>3</v>
      </c>
      <c r="F13" s="27">
        <v>0</v>
      </c>
      <c r="G13" s="27">
        <f t="shared" si="2"/>
        <v>0.33333333333333331</v>
      </c>
    </row>
    <row r="14" spans="1:7">
      <c r="A14" s="42"/>
      <c r="B14" s="43" t="s">
        <v>1</v>
      </c>
      <c r="C14" s="43" t="s">
        <v>2</v>
      </c>
      <c r="D14" s="43" t="s">
        <v>3</v>
      </c>
      <c r="E14" s="43" t="s">
        <v>4</v>
      </c>
      <c r="F14" s="43" t="s">
        <v>5</v>
      </c>
      <c r="G14" s="43" t="s">
        <v>6</v>
      </c>
    </row>
    <row r="15" spans="1:7">
      <c r="A15" s="42"/>
      <c r="B15" s="43">
        <f>SUM(B6:B13)</f>
        <v>19</v>
      </c>
      <c r="C15" s="43">
        <f t="shared" ref="C15:E15" si="4">SUM(C6:C13)</f>
        <v>34</v>
      </c>
      <c r="D15" s="43">
        <f t="shared" si="4"/>
        <v>254</v>
      </c>
      <c r="E15" s="43">
        <f t="shared" si="4"/>
        <v>259</v>
      </c>
      <c r="F15" s="44">
        <f>(B15-C15)/C15</f>
        <v>-0.44117647058823528</v>
      </c>
      <c r="G15" s="44">
        <f>(D15-E15)/E15</f>
        <v>-1.9305019305019305E-2</v>
      </c>
    </row>
    <row r="16" spans="1:7">
      <c r="F16" s="6"/>
      <c r="G16" s="6"/>
    </row>
    <row r="17" spans="1:7">
      <c r="A17" s="14" t="s">
        <v>166</v>
      </c>
      <c r="B17" s="14" t="s">
        <v>1</v>
      </c>
      <c r="C17" s="14" t="s">
        <v>2</v>
      </c>
      <c r="D17" s="14" t="s">
        <v>3</v>
      </c>
      <c r="E17" s="14" t="s">
        <v>4</v>
      </c>
      <c r="F17" s="14" t="s">
        <v>5</v>
      </c>
      <c r="G17" s="14" t="s">
        <v>6</v>
      </c>
    </row>
    <row r="18" spans="1:7">
      <c r="A18" s="37" t="s">
        <v>127</v>
      </c>
      <c r="B18" s="13">
        <v>1</v>
      </c>
      <c r="C18" s="13">
        <f>[1]CRIME!$B$8</f>
        <v>3</v>
      </c>
      <c r="D18" s="13">
        <v>4</v>
      </c>
      <c r="E18" s="13">
        <f>[1]CRIME!$D$8</f>
        <v>12</v>
      </c>
      <c r="F18" s="27">
        <f>(B18-C18)/C18</f>
        <v>-0.66666666666666663</v>
      </c>
      <c r="G18" s="27">
        <f t="shared" ref="G18:G35" si="5">(D18-E18)/E18</f>
        <v>-0.66666666666666663</v>
      </c>
    </row>
    <row r="19" spans="1:7">
      <c r="A19" s="37" t="s">
        <v>7</v>
      </c>
      <c r="B19" s="13">
        <v>1</v>
      </c>
      <c r="C19" s="13">
        <f>[1]CRIME!$B$8</f>
        <v>3</v>
      </c>
      <c r="D19" s="13">
        <v>4</v>
      </c>
      <c r="E19" s="13">
        <f>[1]CRIME!$D$8</f>
        <v>12</v>
      </c>
      <c r="F19" s="27">
        <f>(B19-C19)/C19</f>
        <v>-0.66666666666666663</v>
      </c>
      <c r="G19" s="27">
        <f t="shared" si="5"/>
        <v>-0.66666666666666663</v>
      </c>
    </row>
    <row r="20" spans="1:7">
      <c r="A20" s="37" t="s">
        <v>14</v>
      </c>
      <c r="B20" s="13">
        <v>11</v>
      </c>
      <c r="C20" s="13">
        <f>[1]CRIME!$B$9</f>
        <v>8</v>
      </c>
      <c r="D20" s="13">
        <v>70</v>
      </c>
      <c r="E20" s="13">
        <f>[1]CRIME!$D$9</f>
        <v>75</v>
      </c>
      <c r="F20" s="27">
        <f t="shared" ref="F20:F35" si="6">(B20-C20)/C20</f>
        <v>0.375</v>
      </c>
      <c r="G20" s="27">
        <f t="shared" si="5"/>
        <v>-6.6666666666666666E-2</v>
      </c>
    </row>
    <row r="21" spans="1:7">
      <c r="A21" s="37" t="s">
        <v>128</v>
      </c>
      <c r="B21" s="13">
        <v>78</v>
      </c>
      <c r="C21" s="13">
        <f>[1]CRIME!$B$11</f>
        <v>134</v>
      </c>
      <c r="D21" s="13">
        <v>922</v>
      </c>
      <c r="E21" s="13">
        <f>[1]CRIME!$D$11</f>
        <v>1009</v>
      </c>
      <c r="F21" s="27">
        <f t="shared" si="6"/>
        <v>-0.41791044776119401</v>
      </c>
      <c r="G21" s="27">
        <f t="shared" si="5"/>
        <v>-8.6223984142715565E-2</v>
      </c>
    </row>
    <row r="22" spans="1:7">
      <c r="A22" s="37" t="s">
        <v>129</v>
      </c>
      <c r="B22" s="13">
        <v>9</v>
      </c>
      <c r="C22" s="13">
        <f>[1]CRIME!$B$12</f>
        <v>16</v>
      </c>
      <c r="D22" s="13">
        <v>142</v>
      </c>
      <c r="E22" s="13">
        <f>[1]CRIME!$D$12</f>
        <v>134</v>
      </c>
      <c r="F22" s="27">
        <f t="shared" si="6"/>
        <v>-0.4375</v>
      </c>
      <c r="G22" s="27">
        <f t="shared" si="5"/>
        <v>5.9701492537313432E-2</v>
      </c>
    </row>
    <row r="23" spans="1:7">
      <c r="A23" s="37" t="s">
        <v>130</v>
      </c>
      <c r="B23" s="13">
        <v>14</v>
      </c>
      <c r="C23" s="13">
        <f>[1]CRIME!$B$13</f>
        <v>19</v>
      </c>
      <c r="D23" s="13">
        <v>146</v>
      </c>
      <c r="E23" s="13">
        <f>[1]CRIME!$D$13</f>
        <v>159</v>
      </c>
      <c r="F23" s="27">
        <f t="shared" si="6"/>
        <v>-0.26315789473684209</v>
      </c>
      <c r="G23" s="27">
        <f t="shared" si="5"/>
        <v>-8.1761006289308172E-2</v>
      </c>
    </row>
    <row r="24" spans="1:7">
      <c r="A24" s="37" t="s">
        <v>131</v>
      </c>
      <c r="B24" s="13">
        <v>73</v>
      </c>
      <c r="C24" s="13">
        <f>[1]CRIME!$B$15</f>
        <v>107</v>
      </c>
      <c r="D24" s="13">
        <v>819</v>
      </c>
      <c r="E24" s="13">
        <f>[1]CRIME!$D$15</f>
        <v>922</v>
      </c>
      <c r="F24" s="27">
        <f t="shared" si="6"/>
        <v>-0.31775700934579437</v>
      </c>
      <c r="G24" s="27">
        <f t="shared" si="5"/>
        <v>-0.11171366594360087</v>
      </c>
    </row>
    <row r="25" spans="1:7">
      <c r="A25" s="37" t="s">
        <v>136</v>
      </c>
      <c r="B25" s="13">
        <v>4</v>
      </c>
      <c r="C25" s="13">
        <f>[1]CRIME!$B$21</f>
        <v>9</v>
      </c>
      <c r="D25" s="13">
        <v>41</v>
      </c>
      <c r="E25" s="13">
        <f>[1]CRIME!$D$21</f>
        <v>73</v>
      </c>
      <c r="F25" s="27">
        <f t="shared" si="6"/>
        <v>-0.55555555555555558</v>
      </c>
      <c r="G25" s="27">
        <f t="shared" si="5"/>
        <v>-0.43835616438356162</v>
      </c>
    </row>
    <row r="26" spans="1:7">
      <c r="A26" s="37" t="s">
        <v>148</v>
      </c>
      <c r="B26" s="13">
        <v>36</v>
      </c>
      <c r="C26" s="13">
        <f>[1]CRIME!$B$42</f>
        <v>32</v>
      </c>
      <c r="D26" s="13">
        <v>333</v>
      </c>
      <c r="E26" s="13">
        <f>[1]CRIME!$D$42</f>
        <v>289</v>
      </c>
      <c r="F26" s="27">
        <f t="shared" si="6"/>
        <v>0.125</v>
      </c>
      <c r="G26" s="27">
        <f t="shared" si="5"/>
        <v>0.15224913494809689</v>
      </c>
    </row>
    <row r="27" spans="1:7">
      <c r="A27" s="37" t="s">
        <v>150</v>
      </c>
      <c r="B27" s="13">
        <v>6</v>
      </c>
      <c r="C27" s="13">
        <f>[1]CRIME!$B$44</f>
        <v>3</v>
      </c>
      <c r="D27" s="13">
        <v>37</v>
      </c>
      <c r="E27" s="13">
        <f>[1]CRIME!$D$44</f>
        <v>44</v>
      </c>
      <c r="F27" s="27">
        <f t="shared" si="6"/>
        <v>1</v>
      </c>
      <c r="G27" s="27">
        <f t="shared" si="5"/>
        <v>-0.15909090909090909</v>
      </c>
    </row>
    <row r="28" spans="1:7">
      <c r="A28" s="37" t="s">
        <v>151</v>
      </c>
      <c r="B28" s="13">
        <v>40</v>
      </c>
      <c r="C28" s="13">
        <f>[1]CRIME!$B$45</f>
        <v>66</v>
      </c>
      <c r="D28" s="13">
        <v>512</v>
      </c>
      <c r="E28" s="13">
        <f>[1]CRIME!$D$45</f>
        <v>495</v>
      </c>
      <c r="F28" s="27">
        <f t="shared" si="6"/>
        <v>-0.39393939393939392</v>
      </c>
      <c r="G28" s="27">
        <f t="shared" si="5"/>
        <v>3.4343434343434343E-2</v>
      </c>
    </row>
    <row r="29" spans="1:7">
      <c r="A29" s="37" t="s">
        <v>158</v>
      </c>
      <c r="B29" s="13">
        <v>0</v>
      </c>
      <c r="C29" s="13">
        <f>[1]CRIME!$B$46</f>
        <v>0</v>
      </c>
      <c r="D29" s="13">
        <v>0</v>
      </c>
      <c r="E29" s="13">
        <f>[1]CRIME!$D$46</f>
        <v>2</v>
      </c>
      <c r="F29" s="27">
        <v>0</v>
      </c>
      <c r="G29" s="27">
        <f t="shared" si="5"/>
        <v>-1</v>
      </c>
    </row>
    <row r="30" spans="1:7">
      <c r="A30" s="37" t="s">
        <v>152</v>
      </c>
      <c r="B30" s="13">
        <v>33</v>
      </c>
      <c r="C30" s="13">
        <f>[1]CRIME!$B$47</f>
        <v>37</v>
      </c>
      <c r="D30" s="13">
        <v>291</v>
      </c>
      <c r="E30" s="13">
        <f>[1]CRIME!$D$47</f>
        <v>354</v>
      </c>
      <c r="F30" s="27">
        <f t="shared" si="6"/>
        <v>-0.10810810810810811</v>
      </c>
      <c r="G30" s="27">
        <f t="shared" si="5"/>
        <v>-0.17796610169491525</v>
      </c>
    </row>
    <row r="31" spans="1:7">
      <c r="A31" s="37" t="s">
        <v>153</v>
      </c>
      <c r="B31" s="13">
        <v>8</v>
      </c>
      <c r="C31" s="13">
        <f>[1]CRIME!$B$48</f>
        <v>3</v>
      </c>
      <c r="D31" s="13">
        <v>36</v>
      </c>
      <c r="E31" s="13">
        <f>[1]CRIME!$D$47</f>
        <v>354</v>
      </c>
      <c r="F31" s="27">
        <f t="shared" si="6"/>
        <v>1.6666666666666667</v>
      </c>
      <c r="G31" s="27">
        <f t="shared" si="5"/>
        <v>-0.89830508474576276</v>
      </c>
    </row>
    <row r="32" spans="1:7">
      <c r="A32" s="37" t="s">
        <v>9</v>
      </c>
      <c r="B32" s="13">
        <v>9</v>
      </c>
      <c r="C32" s="13">
        <f>[1]CRIME!$B$32</f>
        <v>14</v>
      </c>
      <c r="D32" s="13">
        <v>70</v>
      </c>
      <c r="E32" s="13">
        <f>[1]CRIME!$D$32</f>
        <v>93</v>
      </c>
      <c r="F32" s="27">
        <f t="shared" si="6"/>
        <v>-0.35714285714285715</v>
      </c>
      <c r="G32" s="27">
        <f t="shared" si="5"/>
        <v>-0.24731182795698925</v>
      </c>
    </row>
    <row r="33" spans="1:7">
      <c r="A33" s="37" t="s">
        <v>143</v>
      </c>
      <c r="B33" s="13">
        <v>0</v>
      </c>
      <c r="C33" s="13">
        <f>[1]CRIME!$B$34</f>
        <v>0</v>
      </c>
      <c r="D33" s="13">
        <v>4</v>
      </c>
      <c r="E33" s="13">
        <f>[1]CRIME!$D$34</f>
        <v>0</v>
      </c>
      <c r="F33" s="27">
        <v>0</v>
      </c>
      <c r="G33" s="27">
        <v>0</v>
      </c>
    </row>
    <row r="34" spans="1:7">
      <c r="A34" s="37" t="s">
        <v>144</v>
      </c>
      <c r="B34" s="13">
        <v>0</v>
      </c>
      <c r="C34" s="13">
        <f>[1]CRIME!$B$35</f>
        <v>0</v>
      </c>
      <c r="D34" s="13">
        <v>3</v>
      </c>
      <c r="E34" s="13">
        <f>[1]CRIME!$D$35</f>
        <v>9</v>
      </c>
      <c r="F34" s="27">
        <v>0</v>
      </c>
      <c r="G34" s="27">
        <f t="shared" si="5"/>
        <v>-0.66666666666666663</v>
      </c>
    </row>
    <row r="35" spans="1:7">
      <c r="A35" s="37" t="s">
        <v>146</v>
      </c>
      <c r="B35" s="13">
        <v>1</v>
      </c>
      <c r="C35" s="13">
        <f>[1]CRIME!$B$38</f>
        <v>1</v>
      </c>
      <c r="D35" s="13">
        <v>14</v>
      </c>
      <c r="E35" s="13">
        <f>[1]CRIME!$D$38</f>
        <v>16</v>
      </c>
      <c r="F35" s="27">
        <f t="shared" si="6"/>
        <v>0</v>
      </c>
      <c r="G35" s="27">
        <f t="shared" si="5"/>
        <v>-0.125</v>
      </c>
    </row>
    <row r="36" spans="1:7">
      <c r="A36" s="37"/>
      <c r="B36" s="12" t="s">
        <v>1</v>
      </c>
      <c r="C36" s="12" t="s">
        <v>2</v>
      </c>
      <c r="D36" s="12" t="s">
        <v>3</v>
      </c>
      <c r="E36" s="12" t="s">
        <v>4</v>
      </c>
      <c r="F36" s="12" t="s">
        <v>5</v>
      </c>
      <c r="G36" s="12" t="s">
        <v>6</v>
      </c>
    </row>
    <row r="37" spans="1:7">
      <c r="A37" s="37"/>
      <c r="B37" s="12">
        <f>SUM(B18:B35)</f>
        <v>324</v>
      </c>
      <c r="C37" s="12">
        <f t="shared" ref="C37:E37" si="7">SUM(C18:C35)</f>
        <v>455</v>
      </c>
      <c r="D37" s="12">
        <f t="shared" si="7"/>
        <v>3448</v>
      </c>
      <c r="E37" s="12">
        <f t="shared" si="7"/>
        <v>4052</v>
      </c>
      <c r="F37" s="38">
        <f>(B37-C37)/C37</f>
        <v>-0.28791208791208789</v>
      </c>
      <c r="G37" s="38">
        <f>(D37-E37)/E37</f>
        <v>-0.14906219151036526</v>
      </c>
    </row>
    <row r="38" spans="1:7">
      <c r="F38" s="7"/>
      <c r="G38" s="7"/>
    </row>
    <row r="39" spans="1:7">
      <c r="A39" s="14" t="s">
        <v>167</v>
      </c>
      <c r="B39" s="14" t="s">
        <v>1</v>
      </c>
      <c r="C39" s="14" t="s">
        <v>2</v>
      </c>
      <c r="D39" s="14" t="s">
        <v>3</v>
      </c>
      <c r="E39" s="14" t="s">
        <v>4</v>
      </c>
      <c r="F39" s="14" t="s">
        <v>5</v>
      </c>
      <c r="G39" s="14" t="s">
        <v>6</v>
      </c>
    </row>
    <row r="40" spans="1:7">
      <c r="A40" s="34" t="s">
        <v>15</v>
      </c>
      <c r="B40" s="13">
        <v>1</v>
      </c>
      <c r="C40" s="13">
        <f>[1]CRIME!$B$14</f>
        <v>1</v>
      </c>
      <c r="D40" s="13">
        <v>18</v>
      </c>
      <c r="E40" s="13">
        <f>[1]CRIME!$D$14</f>
        <v>12</v>
      </c>
      <c r="F40" s="27">
        <f t="shared" ref="F40:F51" si="8">(B40-C40)/C40</f>
        <v>0</v>
      </c>
      <c r="G40" s="27">
        <f t="shared" ref="G40:G51" si="9">(D40-E40)/E40</f>
        <v>0.5</v>
      </c>
    </row>
    <row r="41" spans="1:7">
      <c r="A41" s="34" t="s">
        <v>16</v>
      </c>
      <c r="B41" s="13">
        <v>14</v>
      </c>
      <c r="C41" s="13">
        <f>[1]CRIME!$B$16</f>
        <v>18</v>
      </c>
      <c r="D41" s="13">
        <v>126</v>
      </c>
      <c r="E41" s="13">
        <f>[1]CRIME!$D$16</f>
        <v>174</v>
      </c>
      <c r="F41" s="27">
        <f t="shared" si="8"/>
        <v>-0.22222222222222221</v>
      </c>
      <c r="G41" s="27">
        <f t="shared" si="9"/>
        <v>-0.27586206896551724</v>
      </c>
    </row>
    <row r="42" spans="1:7">
      <c r="A42" s="34" t="s">
        <v>132</v>
      </c>
      <c r="B42" s="13">
        <v>33</v>
      </c>
      <c r="C42" s="13">
        <f>[1]CRIME!$B$17</f>
        <v>35</v>
      </c>
      <c r="D42" s="13">
        <v>286</v>
      </c>
      <c r="E42" s="13">
        <f>[1]CRIME!$D$17</f>
        <v>383</v>
      </c>
      <c r="F42" s="27">
        <f t="shared" si="8"/>
        <v>-5.7142857142857141E-2</v>
      </c>
      <c r="G42" s="27">
        <f t="shared" si="9"/>
        <v>-0.25326370757180156</v>
      </c>
    </row>
    <row r="43" spans="1:7">
      <c r="A43" s="34" t="s">
        <v>133</v>
      </c>
      <c r="B43" s="13">
        <v>17</v>
      </c>
      <c r="C43" s="13">
        <f>[1]CRIME!$B$18</f>
        <v>6</v>
      </c>
      <c r="D43" s="13">
        <v>123</v>
      </c>
      <c r="E43" s="13">
        <f>[1]CRIME!$D$18</f>
        <v>70</v>
      </c>
      <c r="F43" s="27">
        <f t="shared" si="8"/>
        <v>1.8333333333333333</v>
      </c>
      <c r="G43" s="27">
        <f t="shared" si="9"/>
        <v>0.75714285714285712</v>
      </c>
    </row>
    <row r="44" spans="1:7">
      <c r="A44" s="34" t="s">
        <v>134</v>
      </c>
      <c r="B44" s="13">
        <v>43</v>
      </c>
      <c r="C44" s="13">
        <f>[1]CRIME!$B$19</f>
        <v>53</v>
      </c>
      <c r="D44" s="13">
        <v>465</v>
      </c>
      <c r="E44" s="13">
        <f>[1]CRIME!$D$19</f>
        <v>469</v>
      </c>
      <c r="F44" s="27">
        <f t="shared" si="8"/>
        <v>-0.18867924528301888</v>
      </c>
      <c r="G44" s="27">
        <f t="shared" si="9"/>
        <v>-8.5287846481876331E-3</v>
      </c>
    </row>
    <row r="45" spans="1:7">
      <c r="A45" s="34" t="s">
        <v>135</v>
      </c>
      <c r="B45" s="13">
        <v>36</v>
      </c>
      <c r="C45" s="13">
        <f>[1]CRIME!$B$20</f>
        <v>40</v>
      </c>
      <c r="D45" s="13">
        <v>268</v>
      </c>
      <c r="E45" s="13">
        <f>[1]CRIME!$D$20</f>
        <v>320</v>
      </c>
      <c r="F45" s="27">
        <f t="shared" si="8"/>
        <v>-0.1</v>
      </c>
      <c r="G45" s="27">
        <f t="shared" si="9"/>
        <v>-0.16250000000000001</v>
      </c>
    </row>
    <row r="46" spans="1:7">
      <c r="A46" s="34" t="s">
        <v>156</v>
      </c>
      <c r="B46" s="13">
        <v>0</v>
      </c>
      <c r="C46" s="13">
        <f>[1]CRIME!$B$25</f>
        <v>0</v>
      </c>
      <c r="D46" s="13">
        <v>2</v>
      </c>
      <c r="E46" s="13">
        <f>[1]CRIME!$D$25</f>
        <v>0</v>
      </c>
      <c r="F46" s="27">
        <v>0</v>
      </c>
      <c r="G46" s="27">
        <v>0</v>
      </c>
    </row>
    <row r="47" spans="1:7">
      <c r="A47" s="34" t="s">
        <v>18</v>
      </c>
      <c r="B47" s="13">
        <v>1</v>
      </c>
      <c r="C47" s="13">
        <f>[1]CRIME!$B$31</f>
        <v>1</v>
      </c>
      <c r="D47" s="13">
        <v>13</v>
      </c>
      <c r="E47" s="13">
        <f>[1]CRIME!$D$31</f>
        <v>20</v>
      </c>
      <c r="F47" s="27">
        <f t="shared" si="8"/>
        <v>0</v>
      </c>
      <c r="G47" s="27">
        <f t="shared" si="9"/>
        <v>-0.35</v>
      </c>
    </row>
    <row r="48" spans="1:7">
      <c r="A48" s="34" t="s">
        <v>145</v>
      </c>
      <c r="B48" s="13">
        <v>4</v>
      </c>
      <c r="C48" s="13">
        <f>[1]CRIME!$B$36</f>
        <v>1</v>
      </c>
      <c r="D48" s="13">
        <v>12</v>
      </c>
      <c r="E48" s="13">
        <f>[1]CRIME!$D$36</f>
        <v>9</v>
      </c>
      <c r="F48" s="27">
        <f t="shared" si="8"/>
        <v>3</v>
      </c>
      <c r="G48" s="27">
        <f t="shared" si="9"/>
        <v>0.33333333333333331</v>
      </c>
    </row>
    <row r="49" spans="1:7">
      <c r="A49" s="34" t="s">
        <v>10</v>
      </c>
      <c r="B49" s="13">
        <v>0</v>
      </c>
      <c r="C49" s="13">
        <f>[1]CRIME!$B$37</f>
        <v>0</v>
      </c>
      <c r="D49" s="13">
        <v>1</v>
      </c>
      <c r="E49" s="13">
        <f>[1]CRIME!$D$37</f>
        <v>2</v>
      </c>
      <c r="F49" s="27">
        <v>0</v>
      </c>
      <c r="G49" s="27">
        <f t="shared" si="9"/>
        <v>-0.5</v>
      </c>
    </row>
    <row r="50" spans="1:7">
      <c r="A50" s="34" t="s">
        <v>155</v>
      </c>
      <c r="B50" s="13">
        <v>20</v>
      </c>
      <c r="C50" s="13">
        <f>[1]CRIME!$B$49</f>
        <v>21</v>
      </c>
      <c r="D50" s="13">
        <v>173</v>
      </c>
      <c r="E50" s="13">
        <f>[1]CRIME!$D$49</f>
        <v>205</v>
      </c>
      <c r="F50" s="27">
        <f t="shared" si="8"/>
        <v>-4.7619047619047616E-2</v>
      </c>
      <c r="G50" s="27">
        <f t="shared" si="9"/>
        <v>-0.15609756097560976</v>
      </c>
    </row>
    <row r="51" spans="1:7">
      <c r="A51" s="34" t="s">
        <v>12</v>
      </c>
      <c r="B51" s="13">
        <v>5</v>
      </c>
      <c r="C51" s="13">
        <f>[1]CRIME!$B$50</f>
        <v>9</v>
      </c>
      <c r="D51" s="13">
        <v>61</v>
      </c>
      <c r="E51" s="13">
        <f>[1]CRIME!$D$50</f>
        <v>54</v>
      </c>
      <c r="F51" s="27">
        <f t="shared" si="8"/>
        <v>-0.44444444444444442</v>
      </c>
      <c r="G51" s="27">
        <f t="shared" si="9"/>
        <v>0.12962962962962962</v>
      </c>
    </row>
    <row r="52" spans="1:7">
      <c r="A52" s="34"/>
      <c r="B52" s="35" t="s">
        <v>1</v>
      </c>
      <c r="C52" s="35" t="s">
        <v>2</v>
      </c>
      <c r="D52" s="35" t="s">
        <v>3</v>
      </c>
      <c r="E52" s="35" t="s">
        <v>4</v>
      </c>
      <c r="F52" s="35" t="s">
        <v>5</v>
      </c>
      <c r="G52" s="35" t="s">
        <v>6</v>
      </c>
    </row>
    <row r="53" spans="1:7">
      <c r="A53" s="34"/>
      <c r="B53" s="35">
        <f>SUM(B40:B51)</f>
        <v>174</v>
      </c>
      <c r="C53" s="35">
        <f>SUM(C40:C51)</f>
        <v>185</v>
      </c>
      <c r="D53" s="35">
        <f>SUM(D40:D51)</f>
        <v>1548</v>
      </c>
      <c r="E53" s="35">
        <f>SUM(E40:E51)</f>
        <v>1718</v>
      </c>
      <c r="F53" s="36">
        <f>(B53-C53)/C53</f>
        <v>-5.9459459459459463E-2</v>
      </c>
      <c r="G53" s="36">
        <f>(D53-E53)/E53</f>
        <v>-9.8952270081490101E-2</v>
      </c>
    </row>
    <row r="54" spans="1:7">
      <c r="F54" s="8"/>
      <c r="G54" s="8"/>
    </row>
    <row r="55" spans="1:7">
      <c r="A55" s="14" t="s">
        <v>168</v>
      </c>
      <c r="B55" s="13"/>
      <c r="C55" s="13"/>
      <c r="D55" s="13"/>
      <c r="E55" s="13"/>
      <c r="F55" s="30"/>
      <c r="G55" s="30"/>
    </row>
    <row r="56" spans="1:7">
      <c r="A56" s="31" t="s">
        <v>140</v>
      </c>
      <c r="B56" s="13">
        <v>0</v>
      </c>
      <c r="C56" s="13">
        <f>[1]CRIME!$B$26</f>
        <v>0</v>
      </c>
      <c r="D56" s="13">
        <v>4</v>
      </c>
      <c r="E56" s="13">
        <f>[1]CRIME!$D$26</f>
        <v>4</v>
      </c>
      <c r="F56" s="27">
        <v>0</v>
      </c>
      <c r="G56" s="27">
        <f t="shared" ref="G56:G63" si="10">(D56-E56)/E56</f>
        <v>0</v>
      </c>
    </row>
    <row r="57" spans="1:7">
      <c r="A57" s="31" t="s">
        <v>157</v>
      </c>
      <c r="B57" s="13">
        <v>1</v>
      </c>
      <c r="C57" s="13">
        <f>[1]CRIME!$B$27</f>
        <v>0</v>
      </c>
      <c r="D57" s="13">
        <v>2</v>
      </c>
      <c r="E57" s="13">
        <f>[1]CRIME!$D$27</f>
        <v>3</v>
      </c>
      <c r="F57" s="27">
        <v>0</v>
      </c>
      <c r="G57" s="27">
        <f t="shared" si="10"/>
        <v>-0.33333333333333331</v>
      </c>
    </row>
    <row r="58" spans="1:7">
      <c r="A58" s="31" t="s">
        <v>141</v>
      </c>
      <c r="B58" s="13">
        <v>49</v>
      </c>
      <c r="C58" s="13">
        <f>[1]CRIME!$B$28</f>
        <v>86</v>
      </c>
      <c r="D58" s="13">
        <v>501</v>
      </c>
      <c r="E58" s="13">
        <f>[1]CRIME!$D$28</f>
        <v>706</v>
      </c>
      <c r="F58" s="27">
        <f t="shared" ref="F58:F63" si="11">(B58-C58)/C58</f>
        <v>-0.43023255813953487</v>
      </c>
      <c r="G58" s="27">
        <f t="shared" si="10"/>
        <v>-0.29036827195467424</v>
      </c>
    </row>
    <row r="59" spans="1:7">
      <c r="A59" s="31" t="s">
        <v>160</v>
      </c>
      <c r="B59" s="13">
        <v>0</v>
      </c>
      <c r="C59" s="13">
        <f>[1]CRIME!$B$29</f>
        <v>0</v>
      </c>
      <c r="D59" s="13">
        <v>0</v>
      </c>
      <c r="E59" s="13">
        <f>[1]CRIME!$D$29</f>
        <v>0</v>
      </c>
      <c r="F59" s="27">
        <v>0</v>
      </c>
      <c r="G59" s="27">
        <v>0</v>
      </c>
    </row>
    <row r="60" spans="1:7">
      <c r="A60" s="31" t="s">
        <v>20</v>
      </c>
      <c r="B60" s="13">
        <v>778</v>
      </c>
      <c r="C60" s="13">
        <f>[1]CRIME!$B$7</f>
        <v>420</v>
      </c>
      <c r="D60" s="13">
        <v>4633</v>
      </c>
      <c r="E60" s="13">
        <f>[1]CRIME!$D$7</f>
        <v>4573</v>
      </c>
      <c r="F60" s="27">
        <f t="shared" si="11"/>
        <v>0.85238095238095235</v>
      </c>
      <c r="G60" s="27">
        <f t="shared" si="10"/>
        <v>1.3120489831620381E-2</v>
      </c>
    </row>
    <row r="61" spans="1:7">
      <c r="A61" s="31" t="s">
        <v>154</v>
      </c>
      <c r="B61" s="13">
        <v>0</v>
      </c>
      <c r="C61" s="13">
        <f>[1]CRIME!$B$51</f>
        <v>0</v>
      </c>
      <c r="D61" s="13">
        <v>0</v>
      </c>
      <c r="E61" s="13">
        <f>[1]CRIME!$D$51</f>
        <v>0</v>
      </c>
      <c r="F61" s="27">
        <v>0</v>
      </c>
      <c r="G61" s="27">
        <v>0</v>
      </c>
    </row>
    <row r="62" spans="1:7">
      <c r="A62" s="31" t="s">
        <v>149</v>
      </c>
      <c r="B62" s="13">
        <v>38</v>
      </c>
      <c r="C62" s="13">
        <f>[1]CRIME!$B$43</f>
        <v>62</v>
      </c>
      <c r="D62" s="13">
        <v>413</v>
      </c>
      <c r="E62" s="13">
        <f>[1]CRIME!$D$43</f>
        <v>469</v>
      </c>
      <c r="F62" s="27">
        <f t="shared" si="11"/>
        <v>-0.38709677419354838</v>
      </c>
      <c r="G62" s="27">
        <f t="shared" si="10"/>
        <v>-0.11940298507462686</v>
      </c>
    </row>
    <row r="63" spans="1:7">
      <c r="A63" s="31" t="s">
        <v>19</v>
      </c>
      <c r="B63" s="13">
        <v>10</v>
      </c>
      <c r="C63" s="13">
        <f>[1]CRIME!$B$40</f>
        <v>7</v>
      </c>
      <c r="D63" s="13">
        <v>81</v>
      </c>
      <c r="E63" s="13">
        <f>[1]CRIME!$D$40</f>
        <v>79</v>
      </c>
      <c r="F63" s="27">
        <f t="shared" si="11"/>
        <v>0.42857142857142855</v>
      </c>
      <c r="G63" s="27">
        <f t="shared" si="10"/>
        <v>2.5316455696202531E-2</v>
      </c>
    </row>
    <row r="64" spans="1:7">
      <c r="A64" s="31" t="s">
        <v>212</v>
      </c>
      <c r="B64" s="13">
        <v>0</v>
      </c>
      <c r="C64" s="13">
        <f>0</f>
        <v>0</v>
      </c>
      <c r="D64" s="13">
        <v>4</v>
      </c>
      <c r="E64" s="13">
        <f>0</f>
        <v>0</v>
      </c>
      <c r="F64" s="27">
        <v>0</v>
      </c>
      <c r="G64" s="27">
        <v>0</v>
      </c>
    </row>
    <row r="65" spans="1:7">
      <c r="A65" s="31" t="s">
        <v>173</v>
      </c>
      <c r="B65" s="13">
        <v>0</v>
      </c>
      <c r="C65" s="13">
        <f>[1]CRIME!$B$10</f>
        <v>0</v>
      </c>
      <c r="D65" s="13">
        <v>0</v>
      </c>
      <c r="E65" s="13">
        <f>[1]CRIME!$D$10</f>
        <v>0</v>
      </c>
      <c r="F65" s="27">
        <v>0</v>
      </c>
      <c r="G65" s="27">
        <v>0</v>
      </c>
    </row>
    <row r="66" spans="1:7">
      <c r="A66" s="31"/>
      <c r="B66" s="32" t="s">
        <v>1</v>
      </c>
      <c r="C66" s="32" t="s">
        <v>2</v>
      </c>
      <c r="D66" s="32" t="s">
        <v>3</v>
      </c>
      <c r="E66" s="32" t="s">
        <v>4</v>
      </c>
      <c r="F66" s="32" t="s">
        <v>5</v>
      </c>
      <c r="G66" s="32" t="s">
        <v>6</v>
      </c>
    </row>
    <row r="67" spans="1:7">
      <c r="A67" s="31"/>
      <c r="B67" s="32">
        <f>SUM(B56:B65)</f>
        <v>876</v>
      </c>
      <c r="C67" s="32">
        <f>SUM(C56:C65)</f>
        <v>575</v>
      </c>
      <c r="D67" s="32">
        <f>SUM(D56:D65)</f>
        <v>5638</v>
      </c>
      <c r="E67" s="32">
        <f>SUM(E56:E65)</f>
        <v>5834</v>
      </c>
      <c r="F67" s="33">
        <f>(B67-C67)/C67</f>
        <v>0.52347826086956517</v>
      </c>
      <c r="G67" s="33">
        <f>(D67-E67)/E67</f>
        <v>-3.3596160438806991E-2</v>
      </c>
    </row>
  </sheetData>
  <phoneticPr fontId="3" type="noConversion"/>
  <conditionalFormatting sqref="F6:G13">
    <cfRule type="cellIs" dxfId="153" priority="145" stopIfTrue="1" operator="greaterThan">
      <formula>0</formula>
    </cfRule>
    <cfRule type="cellIs" dxfId="152" priority="146" stopIfTrue="1" operator="lessThan">
      <formula>0</formula>
    </cfRule>
    <cfRule type="cellIs" dxfId="151" priority="147" stopIfTrue="1" operator="equal">
      <formula>0</formula>
    </cfRule>
  </conditionalFormatting>
  <conditionalFormatting sqref="G18:G35">
    <cfRule type="cellIs" dxfId="150" priority="148" stopIfTrue="1" operator="lessThan">
      <formula>0</formula>
    </cfRule>
    <cfRule type="cellIs" dxfId="149" priority="149" stopIfTrue="1" operator="greaterThan">
      <formula>0</formula>
    </cfRule>
  </conditionalFormatting>
  <conditionalFormatting sqref="G40:G51">
    <cfRule type="cellIs" dxfId="148" priority="150" stopIfTrue="1" operator="greaterThan">
      <formula>0</formula>
    </cfRule>
    <cfRule type="cellIs" dxfId="147" priority="151" stopIfTrue="1" operator="lessThan">
      <formula>0</formula>
    </cfRule>
  </conditionalFormatting>
  <conditionalFormatting sqref="F6:G6">
    <cfRule type="cellIs" dxfId="146" priority="142" stopIfTrue="1" operator="greaterThan">
      <formula>0</formula>
    </cfRule>
    <cfRule type="cellIs" dxfId="145" priority="143" stopIfTrue="1" operator="lessThan">
      <formula>0</formula>
    </cfRule>
    <cfRule type="cellIs" dxfId="144" priority="144" stopIfTrue="1" operator="equal">
      <formula>0</formula>
    </cfRule>
  </conditionalFormatting>
  <conditionalFormatting sqref="F7:G7">
    <cfRule type="cellIs" dxfId="143" priority="139" stopIfTrue="1" operator="greaterThan">
      <formula>0</formula>
    </cfRule>
    <cfRule type="cellIs" dxfId="142" priority="140" stopIfTrue="1" operator="lessThan">
      <formula>0</formula>
    </cfRule>
    <cfRule type="cellIs" dxfId="141" priority="141" stopIfTrue="1" operator="equal">
      <formula>0</formula>
    </cfRule>
  </conditionalFormatting>
  <conditionalFormatting sqref="F8:G8">
    <cfRule type="cellIs" dxfId="140" priority="136" stopIfTrue="1" operator="greaterThan">
      <formula>0</formula>
    </cfRule>
    <cfRule type="cellIs" dxfId="139" priority="137" stopIfTrue="1" operator="lessThan">
      <formula>0</formula>
    </cfRule>
    <cfRule type="cellIs" dxfId="138" priority="138" stopIfTrue="1" operator="equal">
      <formula>0</formula>
    </cfRule>
  </conditionalFormatting>
  <conditionalFormatting sqref="F9:G9">
    <cfRule type="cellIs" dxfId="137" priority="133" stopIfTrue="1" operator="greaterThan">
      <formula>0</formula>
    </cfRule>
    <cfRule type="cellIs" dxfId="136" priority="134" stopIfTrue="1" operator="lessThan">
      <formula>0</formula>
    </cfRule>
    <cfRule type="cellIs" dxfId="135" priority="135" stopIfTrue="1" operator="equal">
      <formula>0</formula>
    </cfRule>
  </conditionalFormatting>
  <conditionalFormatting sqref="F10:G10">
    <cfRule type="cellIs" dxfId="134" priority="130" stopIfTrue="1" operator="greaterThan">
      <formula>0</formula>
    </cfRule>
    <cfRule type="cellIs" dxfId="133" priority="131" stopIfTrue="1" operator="lessThan">
      <formula>0</formula>
    </cfRule>
    <cfRule type="cellIs" dxfId="132" priority="132" stopIfTrue="1" operator="equal">
      <formula>0</formula>
    </cfRule>
  </conditionalFormatting>
  <conditionalFormatting sqref="F11:G11">
    <cfRule type="cellIs" dxfId="131" priority="127" stopIfTrue="1" operator="greaterThan">
      <formula>0</formula>
    </cfRule>
    <cfRule type="cellIs" dxfId="130" priority="128" stopIfTrue="1" operator="lessThan">
      <formula>0</formula>
    </cfRule>
    <cfRule type="cellIs" dxfId="129" priority="129" stopIfTrue="1" operator="equal">
      <formula>0</formula>
    </cfRule>
  </conditionalFormatting>
  <conditionalFormatting sqref="F12:G12">
    <cfRule type="cellIs" dxfId="128" priority="124" stopIfTrue="1" operator="greaterThan">
      <formula>0</formula>
    </cfRule>
    <cfRule type="cellIs" dxfId="127" priority="125" stopIfTrue="1" operator="lessThan">
      <formula>0</formula>
    </cfRule>
    <cfRule type="cellIs" dxfId="126" priority="126" stopIfTrue="1" operator="equal">
      <formula>0</formula>
    </cfRule>
  </conditionalFormatting>
  <conditionalFormatting sqref="F13:G13">
    <cfRule type="cellIs" dxfId="125" priority="121" stopIfTrue="1" operator="greaterThan">
      <formula>0</formula>
    </cfRule>
    <cfRule type="cellIs" dxfId="124" priority="122" stopIfTrue="1" operator="lessThan">
      <formula>0</formula>
    </cfRule>
    <cfRule type="cellIs" dxfId="123" priority="123" stopIfTrue="1" operator="equal">
      <formula>0</formula>
    </cfRule>
  </conditionalFormatting>
  <conditionalFormatting sqref="F18:G18">
    <cfRule type="cellIs" dxfId="122" priority="118" stopIfTrue="1" operator="greaterThan">
      <formula>0</formula>
    </cfRule>
    <cfRule type="cellIs" dxfId="121" priority="119" stopIfTrue="1" operator="lessThan">
      <formula>0</formula>
    </cfRule>
    <cfRule type="cellIs" dxfId="120" priority="120" stopIfTrue="1" operator="equal">
      <formula>0</formula>
    </cfRule>
  </conditionalFormatting>
  <conditionalFormatting sqref="F18:G19">
    <cfRule type="cellIs" dxfId="119" priority="115" stopIfTrue="1" operator="greaterThan">
      <formula>0</formula>
    </cfRule>
    <cfRule type="cellIs" dxfId="118" priority="116" stopIfTrue="1" operator="lessThan">
      <formula>0</formula>
    </cfRule>
    <cfRule type="cellIs" dxfId="117" priority="117" stopIfTrue="1" operator="equal">
      <formula>0</formula>
    </cfRule>
  </conditionalFormatting>
  <conditionalFormatting sqref="F20:G20">
    <cfRule type="cellIs" dxfId="116" priority="112" stopIfTrue="1" operator="greaterThan">
      <formula>0</formula>
    </cfRule>
    <cfRule type="cellIs" dxfId="115" priority="113" stopIfTrue="1" operator="lessThan">
      <formula>0</formula>
    </cfRule>
    <cfRule type="cellIs" dxfId="114" priority="114" stopIfTrue="1" operator="equal">
      <formula>0</formula>
    </cfRule>
  </conditionalFormatting>
  <conditionalFormatting sqref="F21:G21">
    <cfRule type="cellIs" dxfId="113" priority="109" stopIfTrue="1" operator="greaterThan">
      <formula>0</formula>
    </cfRule>
    <cfRule type="cellIs" dxfId="112" priority="110" stopIfTrue="1" operator="lessThan">
      <formula>0</formula>
    </cfRule>
    <cfRule type="cellIs" dxfId="111" priority="111" stopIfTrue="1" operator="equal">
      <formula>0</formula>
    </cfRule>
  </conditionalFormatting>
  <conditionalFormatting sqref="F22:G22">
    <cfRule type="cellIs" dxfId="110" priority="106" stopIfTrue="1" operator="greaterThan">
      <formula>0</formula>
    </cfRule>
    <cfRule type="cellIs" dxfId="109" priority="107" stopIfTrue="1" operator="lessThan">
      <formula>0</formula>
    </cfRule>
    <cfRule type="cellIs" dxfId="108" priority="108" stopIfTrue="1" operator="equal">
      <formula>0</formula>
    </cfRule>
  </conditionalFormatting>
  <conditionalFormatting sqref="F23:G23">
    <cfRule type="cellIs" dxfId="107" priority="103" stopIfTrue="1" operator="greaterThan">
      <formula>0</formula>
    </cfRule>
    <cfRule type="cellIs" dxfId="106" priority="104" stopIfTrue="1" operator="lessThan">
      <formula>0</formula>
    </cfRule>
    <cfRule type="cellIs" dxfId="105" priority="105" stopIfTrue="1" operator="equal">
      <formula>0</formula>
    </cfRule>
  </conditionalFormatting>
  <conditionalFormatting sqref="F24:G24">
    <cfRule type="cellIs" dxfId="104" priority="100" stopIfTrue="1" operator="greaterThan">
      <formula>0</formula>
    </cfRule>
    <cfRule type="cellIs" dxfId="103" priority="101" stopIfTrue="1" operator="lessThan">
      <formula>0</formula>
    </cfRule>
    <cfRule type="cellIs" dxfId="102" priority="102" stopIfTrue="1" operator="equal">
      <formula>0</formula>
    </cfRule>
  </conditionalFormatting>
  <conditionalFormatting sqref="F25:G25">
    <cfRule type="cellIs" dxfId="101" priority="97" stopIfTrue="1" operator="greaterThan">
      <formula>0</formula>
    </cfRule>
    <cfRule type="cellIs" dxfId="100" priority="98" stopIfTrue="1" operator="lessThan">
      <formula>0</formula>
    </cfRule>
    <cfRule type="cellIs" dxfId="99" priority="99" stopIfTrue="1" operator="equal">
      <formula>0</formula>
    </cfRule>
  </conditionalFormatting>
  <conditionalFormatting sqref="F26:G26">
    <cfRule type="cellIs" dxfId="98" priority="94" stopIfTrue="1" operator="greaterThan">
      <formula>0</formula>
    </cfRule>
    <cfRule type="cellIs" dxfId="97" priority="95" stopIfTrue="1" operator="lessThan">
      <formula>0</formula>
    </cfRule>
    <cfRule type="cellIs" dxfId="96" priority="96" stopIfTrue="1" operator="equal">
      <formula>0</formula>
    </cfRule>
  </conditionalFormatting>
  <conditionalFormatting sqref="F27:G27">
    <cfRule type="cellIs" dxfId="95" priority="91" stopIfTrue="1" operator="greaterThan">
      <formula>0</formula>
    </cfRule>
    <cfRule type="cellIs" dxfId="94" priority="92" stopIfTrue="1" operator="lessThan">
      <formula>0</formula>
    </cfRule>
    <cfRule type="cellIs" dxfId="93" priority="93" stopIfTrue="1" operator="equal">
      <formula>0</formula>
    </cfRule>
  </conditionalFormatting>
  <conditionalFormatting sqref="F28:G28">
    <cfRule type="cellIs" dxfId="92" priority="88" stopIfTrue="1" operator="greaterThan">
      <formula>0</formula>
    </cfRule>
    <cfRule type="cellIs" dxfId="91" priority="89" stopIfTrue="1" operator="lessThan">
      <formula>0</formula>
    </cfRule>
    <cfRule type="cellIs" dxfId="90" priority="90" stopIfTrue="1" operator="equal">
      <formula>0</formula>
    </cfRule>
  </conditionalFormatting>
  <conditionalFormatting sqref="F29:G29">
    <cfRule type="cellIs" dxfId="89" priority="85" stopIfTrue="1" operator="greaterThan">
      <formula>0</formula>
    </cfRule>
    <cfRule type="cellIs" dxfId="88" priority="86" stopIfTrue="1" operator="lessThan">
      <formula>0</formula>
    </cfRule>
    <cfRule type="cellIs" dxfId="87" priority="87" stopIfTrue="1" operator="equal">
      <formula>0</formula>
    </cfRule>
  </conditionalFormatting>
  <conditionalFormatting sqref="F30:G30">
    <cfRule type="cellIs" dxfId="86" priority="82" stopIfTrue="1" operator="greaterThan">
      <formula>0</formula>
    </cfRule>
    <cfRule type="cellIs" dxfId="85" priority="83" stopIfTrue="1" operator="lessThan">
      <formula>0</formula>
    </cfRule>
    <cfRule type="cellIs" dxfId="84" priority="84" stopIfTrue="1" operator="equal">
      <formula>0</formula>
    </cfRule>
  </conditionalFormatting>
  <conditionalFormatting sqref="F31:G31">
    <cfRule type="cellIs" dxfId="83" priority="79" stopIfTrue="1" operator="greaterThan">
      <formula>0</formula>
    </cfRule>
    <cfRule type="cellIs" dxfId="82" priority="80" stopIfTrue="1" operator="lessThan">
      <formula>0</formula>
    </cfRule>
    <cfRule type="cellIs" dxfId="81" priority="81" stopIfTrue="1" operator="equal">
      <formula>0</formula>
    </cfRule>
  </conditionalFormatting>
  <conditionalFormatting sqref="F32:G32">
    <cfRule type="cellIs" dxfId="80" priority="76" stopIfTrue="1" operator="greaterThan">
      <formula>0</formula>
    </cfRule>
    <cfRule type="cellIs" dxfId="79" priority="77" stopIfTrue="1" operator="lessThan">
      <formula>0</formula>
    </cfRule>
    <cfRule type="cellIs" dxfId="78" priority="78" stopIfTrue="1" operator="equal">
      <formula>0</formula>
    </cfRule>
  </conditionalFormatting>
  <conditionalFormatting sqref="F33:G33">
    <cfRule type="cellIs" dxfId="77" priority="73" stopIfTrue="1" operator="greaterThan">
      <formula>0</formula>
    </cfRule>
    <cfRule type="cellIs" dxfId="76" priority="74" stopIfTrue="1" operator="lessThan">
      <formula>0</formula>
    </cfRule>
    <cfRule type="cellIs" dxfId="75" priority="75" stopIfTrue="1" operator="equal">
      <formula>0</formula>
    </cfRule>
  </conditionalFormatting>
  <conditionalFormatting sqref="F34:G34">
    <cfRule type="cellIs" dxfId="74" priority="70" stopIfTrue="1" operator="greaterThan">
      <formula>0</formula>
    </cfRule>
    <cfRule type="cellIs" dxfId="73" priority="71" stopIfTrue="1" operator="lessThan">
      <formula>0</formula>
    </cfRule>
    <cfRule type="cellIs" dxfId="72" priority="72" stopIfTrue="1" operator="equal">
      <formula>0</formula>
    </cfRule>
  </conditionalFormatting>
  <conditionalFormatting sqref="F35:G35">
    <cfRule type="cellIs" dxfId="71" priority="67" stopIfTrue="1" operator="greaterThan">
      <formula>0</formula>
    </cfRule>
    <cfRule type="cellIs" dxfId="70" priority="68" stopIfTrue="1" operator="lessThan">
      <formula>0</formula>
    </cfRule>
    <cfRule type="cellIs" dxfId="69" priority="69" stopIfTrue="1" operator="equal">
      <formula>0</formula>
    </cfRule>
  </conditionalFormatting>
  <conditionalFormatting sqref="F40:G40">
    <cfRule type="cellIs" dxfId="68" priority="64" stopIfTrue="1" operator="greaterThan">
      <formula>0</formula>
    </cfRule>
    <cfRule type="cellIs" dxfId="67" priority="65" stopIfTrue="1" operator="lessThan">
      <formula>0</formula>
    </cfRule>
    <cfRule type="cellIs" dxfId="66" priority="66" stopIfTrue="1" operator="equal">
      <formula>0</formula>
    </cfRule>
  </conditionalFormatting>
  <conditionalFormatting sqref="F41:G41">
    <cfRule type="cellIs" dxfId="65" priority="61" stopIfTrue="1" operator="greaterThan">
      <formula>0</formula>
    </cfRule>
    <cfRule type="cellIs" dxfId="64" priority="62" stopIfTrue="1" operator="lessThan">
      <formula>0</formula>
    </cfRule>
    <cfRule type="cellIs" dxfId="63" priority="63" stopIfTrue="1" operator="equal">
      <formula>0</formula>
    </cfRule>
  </conditionalFormatting>
  <conditionalFormatting sqref="F42:G42">
    <cfRule type="cellIs" dxfId="62" priority="58" stopIfTrue="1" operator="greaterThan">
      <formula>0</formula>
    </cfRule>
    <cfRule type="cellIs" dxfId="61" priority="59" stopIfTrue="1" operator="lessThan">
      <formula>0</formula>
    </cfRule>
    <cfRule type="cellIs" dxfId="60" priority="60" stopIfTrue="1" operator="equal">
      <formula>0</formula>
    </cfRule>
  </conditionalFormatting>
  <conditionalFormatting sqref="F43:G43">
    <cfRule type="cellIs" dxfId="59" priority="55" stopIfTrue="1" operator="greaterThan">
      <formula>0</formula>
    </cfRule>
    <cfRule type="cellIs" dxfId="58" priority="56" stopIfTrue="1" operator="lessThan">
      <formula>0</formula>
    </cfRule>
    <cfRule type="cellIs" dxfId="57" priority="57" stopIfTrue="1" operator="equal">
      <formula>0</formula>
    </cfRule>
  </conditionalFormatting>
  <conditionalFormatting sqref="F44:G44">
    <cfRule type="cellIs" dxfId="56" priority="52" stopIfTrue="1" operator="greaterThan">
      <formula>0</formula>
    </cfRule>
    <cfRule type="cellIs" dxfId="55" priority="53" stopIfTrue="1" operator="lessThan">
      <formula>0</formula>
    </cfRule>
    <cfRule type="cellIs" dxfId="54" priority="54" stopIfTrue="1" operator="equal">
      <formula>0</formula>
    </cfRule>
  </conditionalFormatting>
  <conditionalFormatting sqref="F45:G45">
    <cfRule type="cellIs" dxfId="53" priority="49" stopIfTrue="1" operator="greaterThan">
      <formula>0</formula>
    </cfRule>
    <cfRule type="cellIs" dxfId="52" priority="50" stopIfTrue="1" operator="lessThan">
      <formula>0</formula>
    </cfRule>
    <cfRule type="cellIs" dxfId="51" priority="51" stopIfTrue="1" operator="equal">
      <formula>0</formula>
    </cfRule>
  </conditionalFormatting>
  <conditionalFormatting sqref="F46:G46">
    <cfRule type="cellIs" dxfId="50" priority="46" stopIfTrue="1" operator="greaterThan">
      <formula>0</formula>
    </cfRule>
    <cfRule type="cellIs" dxfId="49" priority="47" stopIfTrue="1" operator="lessThan">
      <formula>0</formula>
    </cfRule>
    <cfRule type="cellIs" dxfId="48" priority="48" stopIfTrue="1" operator="equal">
      <formula>0</formula>
    </cfRule>
  </conditionalFormatting>
  <conditionalFormatting sqref="F47:G47">
    <cfRule type="cellIs" dxfId="47" priority="43" stopIfTrue="1" operator="greaterThan">
      <formula>0</formula>
    </cfRule>
    <cfRule type="cellIs" dxfId="46" priority="44" stopIfTrue="1" operator="lessThan">
      <formula>0</formula>
    </cfRule>
    <cfRule type="cellIs" dxfId="45" priority="45" stopIfTrue="1" operator="equal">
      <formula>0</formula>
    </cfRule>
  </conditionalFormatting>
  <conditionalFormatting sqref="F48:G48">
    <cfRule type="cellIs" dxfId="44" priority="40" stopIfTrue="1" operator="greaterThan">
      <formula>0</formula>
    </cfRule>
    <cfRule type="cellIs" dxfId="43" priority="41" stopIfTrue="1" operator="lessThan">
      <formula>0</formula>
    </cfRule>
    <cfRule type="cellIs" dxfId="42" priority="42" stopIfTrue="1" operator="equal">
      <formula>0</formula>
    </cfRule>
  </conditionalFormatting>
  <conditionalFormatting sqref="F49:G49">
    <cfRule type="cellIs" dxfId="41" priority="37" stopIfTrue="1" operator="greaterThan">
      <formula>0</formula>
    </cfRule>
    <cfRule type="cellIs" dxfId="40" priority="38" stopIfTrue="1" operator="lessThan">
      <formula>0</formula>
    </cfRule>
    <cfRule type="cellIs" dxfId="39" priority="39" stopIfTrue="1" operator="equal">
      <formula>0</formula>
    </cfRule>
  </conditionalFormatting>
  <conditionalFormatting sqref="F50:G50">
    <cfRule type="cellIs" dxfId="38" priority="34" stopIfTrue="1" operator="greaterThan">
      <formula>0</formula>
    </cfRule>
    <cfRule type="cellIs" dxfId="37" priority="35" stopIfTrue="1" operator="lessThan">
      <formula>0</formula>
    </cfRule>
    <cfRule type="cellIs" dxfId="36" priority="36" stopIfTrue="1" operator="equal">
      <formula>0</formula>
    </cfRule>
  </conditionalFormatting>
  <conditionalFormatting sqref="F51:G51">
    <cfRule type="cellIs" dxfId="35" priority="31" stopIfTrue="1" operator="greaterThan">
      <formula>0</formula>
    </cfRule>
    <cfRule type="cellIs" dxfId="34" priority="32" stopIfTrue="1" operator="lessThan">
      <formula>0</formula>
    </cfRule>
    <cfRule type="cellIs" dxfId="33" priority="33" stopIfTrue="1" operator="equal">
      <formula>0</formula>
    </cfRule>
  </conditionalFormatting>
  <conditionalFormatting sqref="F56:G56">
    <cfRule type="cellIs" dxfId="32" priority="28" stopIfTrue="1" operator="greaterThan">
      <formula>0</formula>
    </cfRule>
    <cfRule type="cellIs" dxfId="31" priority="29" stopIfTrue="1" operator="lessThan">
      <formula>0</formula>
    </cfRule>
    <cfRule type="cellIs" dxfId="30" priority="30" stopIfTrue="1" operator="equal">
      <formula>0</formula>
    </cfRule>
  </conditionalFormatting>
  <conditionalFormatting sqref="F57:G57">
    <cfRule type="cellIs" dxfId="29" priority="25" stopIfTrue="1" operator="greaterThan">
      <formula>0</formula>
    </cfRule>
    <cfRule type="cellIs" dxfId="28" priority="26" stopIfTrue="1" operator="lessThan">
      <formula>0</formula>
    </cfRule>
    <cfRule type="cellIs" dxfId="27" priority="27" stopIfTrue="1" operator="equal">
      <formula>0</formula>
    </cfRule>
  </conditionalFormatting>
  <conditionalFormatting sqref="F58:G58">
    <cfRule type="cellIs" dxfId="26" priority="22" stopIfTrue="1" operator="greaterThan">
      <formula>0</formula>
    </cfRule>
    <cfRule type="cellIs" dxfId="25" priority="23" stopIfTrue="1" operator="lessThan">
      <formula>0</formula>
    </cfRule>
    <cfRule type="cellIs" dxfId="24" priority="24" stopIfTrue="1" operator="equal">
      <formula>0</formula>
    </cfRule>
  </conditionalFormatting>
  <conditionalFormatting sqref="F59:G59">
    <cfRule type="cellIs" dxfId="23" priority="19" stopIfTrue="1" operator="greaterThan">
      <formula>0</formula>
    </cfRule>
    <cfRule type="cellIs" dxfId="22" priority="20" stopIfTrue="1" operator="lessThan">
      <formula>0</formula>
    </cfRule>
    <cfRule type="cellIs" dxfId="21" priority="21" stopIfTrue="1" operator="equal">
      <formula>0</formula>
    </cfRule>
  </conditionalFormatting>
  <conditionalFormatting sqref="F60:G60">
    <cfRule type="cellIs" dxfId="20" priority="16" stopIfTrue="1" operator="greaterThan">
      <formula>0</formula>
    </cfRule>
    <cfRule type="cellIs" dxfId="19" priority="17" stopIfTrue="1" operator="lessThan">
      <formula>0</formula>
    </cfRule>
    <cfRule type="cellIs" dxfId="18" priority="18" stopIfTrue="1" operator="equal">
      <formula>0</formula>
    </cfRule>
  </conditionalFormatting>
  <conditionalFormatting sqref="F61:G61">
    <cfRule type="cellIs" dxfId="17" priority="13" stopIfTrue="1" operator="greaterThan">
      <formula>0</formula>
    </cfRule>
    <cfRule type="cellIs" dxfId="16" priority="14" stopIfTrue="1" operator="lessThan">
      <formula>0</formula>
    </cfRule>
    <cfRule type="cellIs" dxfId="15" priority="15" stopIfTrue="1" operator="equal">
      <formula>0</formula>
    </cfRule>
  </conditionalFormatting>
  <conditionalFormatting sqref="F62:G62">
    <cfRule type="cellIs" dxfId="14" priority="10" stopIfTrue="1" operator="greaterThan">
      <formula>0</formula>
    </cfRule>
    <cfRule type="cellIs" dxfId="13" priority="11" stopIfTrue="1" operator="lessThan">
      <formula>0</formula>
    </cfRule>
    <cfRule type="cellIs" dxfId="12" priority="12" stopIfTrue="1" operator="equal">
      <formula>0</formula>
    </cfRule>
  </conditionalFormatting>
  <conditionalFormatting sqref="F63:G63">
    <cfRule type="cellIs" dxfId="11" priority="7" stopIfTrue="1" operator="greaterThan">
      <formula>0</formula>
    </cfRule>
    <cfRule type="cellIs" dxfId="10" priority="8" stopIfTrue="1" operator="lessThan">
      <formula>0</formula>
    </cfRule>
    <cfRule type="cellIs" dxfId="9" priority="9" stopIfTrue="1" operator="equal">
      <formula>0</formula>
    </cfRule>
  </conditionalFormatting>
  <conditionalFormatting sqref="F64:G64">
    <cfRule type="cellIs" dxfId="8" priority="4" stopIfTrue="1" operator="greaterThan">
      <formula>0</formula>
    </cfRule>
    <cfRule type="cellIs" dxfId="7" priority="5" stopIfTrue="1" operator="lessThan">
      <formula>0</formula>
    </cfRule>
    <cfRule type="cellIs" dxfId="6" priority="6" stopIfTrue="1" operator="equal">
      <formula>0</formula>
    </cfRule>
  </conditionalFormatting>
  <conditionalFormatting sqref="F65:G65">
    <cfRule type="cellIs" dxfId="5" priority="1" stopIfTrue="1" operator="greaterThan">
      <formula>0</formula>
    </cfRule>
    <cfRule type="cellIs" dxfId="4" priority="2" stopIfTrue="1" operator="lessThan">
      <formula>0</formula>
    </cfRule>
    <cfRule type="cellIs" dxfId="3" priority="3" stopIfTrue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D12" sqref="D12"/>
    </sheetView>
  </sheetViews>
  <sheetFormatPr defaultRowHeight="12.75"/>
  <cols>
    <col min="1" max="1" width="25.5703125" style="1" bestFit="1" customWidth="1"/>
    <col min="2" max="2" width="10.85546875" bestFit="1" customWidth="1"/>
    <col min="3" max="3" width="20.140625" bestFit="1" customWidth="1"/>
    <col min="4" max="4" width="8.140625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12" t="s">
        <v>45</v>
      </c>
      <c r="B1" s="13"/>
      <c r="C1" s="13"/>
      <c r="D1" s="13"/>
      <c r="E1" s="13"/>
      <c r="F1" s="13"/>
      <c r="G1" s="13"/>
    </row>
    <row r="2" spans="1:7">
      <c r="A2" s="12" t="s">
        <v>46</v>
      </c>
      <c r="B2" s="74"/>
      <c r="C2" s="13"/>
      <c r="D2" s="13"/>
      <c r="E2" s="13"/>
      <c r="F2" s="13"/>
      <c r="G2" s="13"/>
    </row>
    <row r="3" spans="1:7">
      <c r="A3" s="14" t="s">
        <v>174</v>
      </c>
      <c r="B3" s="12" t="s">
        <v>1</v>
      </c>
      <c r="C3" s="12" t="s">
        <v>33</v>
      </c>
      <c r="D3" s="12" t="s">
        <v>3</v>
      </c>
      <c r="E3" s="12" t="s">
        <v>4</v>
      </c>
      <c r="F3" s="12" t="s">
        <v>5</v>
      </c>
      <c r="G3" s="12" t="s">
        <v>6</v>
      </c>
    </row>
    <row r="4" spans="1:7" s="1" customFormat="1">
      <c r="A4" s="12" t="s">
        <v>47</v>
      </c>
      <c r="B4" s="13">
        <v>710</v>
      </c>
      <c r="C4" s="13">
        <v>826</v>
      </c>
      <c r="D4" s="13">
        <v>6563</v>
      </c>
      <c r="E4" s="13">
        <v>5385</v>
      </c>
      <c r="F4" s="27">
        <f>SUM(B4-C4)/C4</f>
        <v>-0.14043583535108958</v>
      </c>
      <c r="G4" s="27">
        <f>SUM(D4-E4)/E4</f>
        <v>0.21875580315691737</v>
      </c>
    </row>
    <row r="5" spans="1:7">
      <c r="A5" s="12" t="s">
        <v>48</v>
      </c>
      <c r="B5" s="13"/>
      <c r="C5" s="13"/>
      <c r="D5" s="13">
        <v>5</v>
      </c>
      <c r="E5" s="13">
        <v>8</v>
      </c>
      <c r="F5" s="27"/>
      <c r="G5" s="27">
        <f t="shared" ref="G5:G34" si="0">SUM(D5-E5)/E5</f>
        <v>-0.375</v>
      </c>
    </row>
    <row r="6" spans="1:7">
      <c r="A6" s="12" t="s">
        <v>13</v>
      </c>
      <c r="B6" s="13">
        <v>710</v>
      </c>
      <c r="C6" s="13">
        <v>826</v>
      </c>
      <c r="D6" s="13">
        <v>6568</v>
      </c>
      <c r="E6" s="13">
        <v>5393</v>
      </c>
      <c r="F6" s="27">
        <f>SUM(B6-C6)/C6</f>
        <v>-0.14043583535108958</v>
      </c>
      <c r="G6" s="27">
        <f t="shared" si="0"/>
        <v>0.21787502317819396</v>
      </c>
    </row>
    <row r="7" spans="1:7">
      <c r="A7" s="12" t="s">
        <v>161</v>
      </c>
      <c r="B7" s="13">
        <v>283</v>
      </c>
      <c r="C7" s="13">
        <v>436</v>
      </c>
      <c r="D7" s="13">
        <v>4364</v>
      </c>
      <c r="E7" s="13">
        <v>4387</v>
      </c>
      <c r="F7" s="27">
        <f>SUM(B7-C7)/C7</f>
        <v>-0.35091743119266056</v>
      </c>
      <c r="G7" s="27">
        <f t="shared" si="0"/>
        <v>-5.242762708000912E-3</v>
      </c>
    </row>
    <row r="8" spans="1:7">
      <c r="A8" s="12" t="s">
        <v>162</v>
      </c>
      <c r="B8" s="13">
        <v>4</v>
      </c>
      <c r="C8" s="13">
        <v>1</v>
      </c>
      <c r="D8" s="13">
        <v>32</v>
      </c>
      <c r="E8" s="13">
        <v>19</v>
      </c>
      <c r="F8" s="27">
        <f t="shared" ref="F8" si="1">SUM(B8-C8)/C8</f>
        <v>3</v>
      </c>
      <c r="G8" s="27">
        <f t="shared" si="0"/>
        <v>0.68421052631578949</v>
      </c>
    </row>
    <row r="9" spans="1:7">
      <c r="A9" s="12" t="s">
        <v>22</v>
      </c>
      <c r="B9" s="13"/>
      <c r="C9" s="13"/>
      <c r="D9" s="13"/>
      <c r="E9" s="13"/>
      <c r="F9" s="27"/>
      <c r="G9" s="27"/>
    </row>
    <row r="10" spans="1:7" s="1" customFormat="1">
      <c r="A10" s="12" t="s">
        <v>23</v>
      </c>
      <c r="B10" s="13"/>
      <c r="C10" s="13"/>
      <c r="D10" s="13"/>
      <c r="E10" s="13"/>
      <c r="F10" s="27"/>
      <c r="G10" s="27"/>
    </row>
    <row r="11" spans="1:7" s="1" customFormat="1">
      <c r="A11" s="12" t="s">
        <v>24</v>
      </c>
      <c r="B11" s="13"/>
      <c r="C11" s="13"/>
      <c r="D11" s="13">
        <v>2</v>
      </c>
      <c r="E11" s="13">
        <v>71</v>
      </c>
      <c r="F11" s="27"/>
      <c r="G11" s="27">
        <f t="shared" si="0"/>
        <v>-0.971830985915493</v>
      </c>
    </row>
    <row r="12" spans="1:7">
      <c r="A12" s="12" t="s">
        <v>17</v>
      </c>
      <c r="B12" s="13"/>
      <c r="C12" s="13"/>
      <c r="D12" s="13"/>
      <c r="E12" s="13"/>
      <c r="F12" s="27"/>
      <c r="G12" s="27"/>
    </row>
    <row r="13" spans="1:7">
      <c r="A13" s="12" t="s">
        <v>175</v>
      </c>
      <c r="B13" s="13"/>
      <c r="C13" s="13"/>
      <c r="D13" s="13"/>
      <c r="E13" s="13"/>
      <c r="F13" s="27"/>
      <c r="G13" s="27"/>
    </row>
    <row r="14" spans="1:7">
      <c r="A14" s="12" t="s">
        <v>176</v>
      </c>
      <c r="B14" s="13">
        <v>2</v>
      </c>
      <c r="C14" s="13"/>
      <c r="D14" s="13">
        <v>4</v>
      </c>
      <c r="E14" s="13">
        <v>15</v>
      </c>
      <c r="F14" s="27"/>
      <c r="G14" s="27">
        <f t="shared" si="0"/>
        <v>-0.73333333333333328</v>
      </c>
    </row>
    <row r="15" spans="1:7">
      <c r="A15" s="12" t="s">
        <v>177</v>
      </c>
      <c r="B15" s="13"/>
      <c r="C15" s="13"/>
      <c r="D15" s="13"/>
      <c r="E15" s="13"/>
      <c r="F15" s="27"/>
      <c r="G15" s="27"/>
    </row>
    <row r="16" spans="1:7">
      <c r="A16" s="12" t="s">
        <v>29</v>
      </c>
      <c r="B16" s="13"/>
      <c r="C16" s="13"/>
      <c r="D16" s="13">
        <v>1</v>
      </c>
      <c r="E16" s="13">
        <v>3</v>
      </c>
      <c r="F16" s="27"/>
      <c r="G16" s="27">
        <f t="shared" si="0"/>
        <v>-0.66666666666666663</v>
      </c>
    </row>
    <row r="17" spans="1:7">
      <c r="A17" s="12" t="s">
        <v>30</v>
      </c>
      <c r="B17" s="13"/>
      <c r="C17" s="13"/>
      <c r="D17" s="13"/>
      <c r="E17" s="13"/>
      <c r="F17" s="27"/>
      <c r="G17" s="27"/>
    </row>
    <row r="18" spans="1:7">
      <c r="A18" s="12" t="s">
        <v>178</v>
      </c>
      <c r="B18" s="13"/>
      <c r="C18" s="13"/>
      <c r="D18" s="13"/>
      <c r="E18" s="13"/>
      <c r="F18" s="27"/>
      <c r="G18" s="27"/>
    </row>
    <row r="19" spans="1:7">
      <c r="A19" s="14" t="s">
        <v>179</v>
      </c>
      <c r="B19" s="12" t="s">
        <v>1</v>
      </c>
      <c r="C19" s="12" t="s">
        <v>33</v>
      </c>
      <c r="D19" s="12" t="s">
        <v>3</v>
      </c>
      <c r="E19" s="12" t="s">
        <v>4</v>
      </c>
      <c r="F19" s="12" t="s">
        <v>5</v>
      </c>
      <c r="G19" s="12" t="s">
        <v>6</v>
      </c>
    </row>
    <row r="20" spans="1:7">
      <c r="A20" s="12" t="s">
        <v>49</v>
      </c>
      <c r="B20" s="13">
        <v>181.42</v>
      </c>
      <c r="C20" s="13">
        <v>210</v>
      </c>
      <c r="D20" s="13">
        <v>1395.12</v>
      </c>
      <c r="E20" s="13">
        <v>1696</v>
      </c>
      <c r="F20" s="27">
        <f t="shared" ref="F20:F26" si="2">SUM(B20-C20)/C20</f>
        <v>-0.13609523809523816</v>
      </c>
      <c r="G20" s="27">
        <f t="shared" si="0"/>
        <v>-0.17740566037735855</v>
      </c>
    </row>
    <row r="21" spans="1:7" s="1" customFormat="1">
      <c r="A21" s="12" t="s">
        <v>50</v>
      </c>
      <c r="B21" s="13">
        <v>87.83</v>
      </c>
      <c r="C21" s="13">
        <v>81</v>
      </c>
      <c r="D21" s="13">
        <v>727.75</v>
      </c>
      <c r="E21" s="13">
        <v>745</v>
      </c>
      <c r="F21" s="27">
        <f t="shared" si="2"/>
        <v>8.4320987654320972E-2</v>
      </c>
      <c r="G21" s="27">
        <f t="shared" si="0"/>
        <v>-2.3154362416107382E-2</v>
      </c>
    </row>
    <row r="22" spans="1:7">
      <c r="A22" s="12" t="s">
        <v>51</v>
      </c>
      <c r="B22" s="13">
        <v>14.83</v>
      </c>
      <c r="C22" s="13">
        <v>109</v>
      </c>
      <c r="D22" s="13">
        <v>785</v>
      </c>
      <c r="E22" s="13">
        <v>892</v>
      </c>
      <c r="F22" s="27">
        <f t="shared" si="2"/>
        <v>-0.86394495412844041</v>
      </c>
      <c r="G22" s="27">
        <f t="shared" si="0"/>
        <v>-0.11995515695067265</v>
      </c>
    </row>
    <row r="23" spans="1:7">
      <c r="A23" s="12" t="s">
        <v>52</v>
      </c>
      <c r="B23" s="13">
        <v>484</v>
      </c>
      <c r="C23" s="13">
        <v>638</v>
      </c>
      <c r="D23" s="13">
        <v>4864.5</v>
      </c>
      <c r="E23" s="13">
        <v>5462</v>
      </c>
      <c r="F23" s="27">
        <f t="shared" si="2"/>
        <v>-0.2413793103448276</v>
      </c>
      <c r="G23" s="27">
        <f t="shared" si="0"/>
        <v>-0.10939216404247529</v>
      </c>
    </row>
    <row r="24" spans="1:7" s="1" customFormat="1">
      <c r="A24" s="12" t="s">
        <v>53</v>
      </c>
      <c r="B24" s="13">
        <v>11.75</v>
      </c>
      <c r="C24" s="13">
        <v>10</v>
      </c>
      <c r="D24" s="13">
        <v>123.5</v>
      </c>
      <c r="E24" s="13">
        <v>153</v>
      </c>
      <c r="F24" s="27">
        <f t="shared" si="2"/>
        <v>0.17499999999999999</v>
      </c>
      <c r="G24" s="27">
        <f t="shared" si="0"/>
        <v>-0.19281045751633988</v>
      </c>
    </row>
    <row r="25" spans="1:7">
      <c r="A25" s="12" t="s">
        <v>54</v>
      </c>
      <c r="B25" s="13">
        <v>495.75</v>
      </c>
      <c r="C25" s="13">
        <v>648</v>
      </c>
      <c r="D25" s="13">
        <v>4987.5</v>
      </c>
      <c r="E25" s="13">
        <v>5616</v>
      </c>
      <c r="F25" s="27">
        <f t="shared" si="2"/>
        <v>-0.23495370370370369</v>
      </c>
      <c r="G25" s="27">
        <f t="shared" si="0"/>
        <v>-0.11191239316239317</v>
      </c>
    </row>
    <row r="26" spans="1:7" s="1" customFormat="1">
      <c r="A26" s="12" t="s">
        <v>55</v>
      </c>
      <c r="B26" s="13">
        <v>2051</v>
      </c>
      <c r="C26" s="13">
        <v>3540</v>
      </c>
      <c r="D26" s="13">
        <v>21626</v>
      </c>
      <c r="E26" s="13">
        <v>25125</v>
      </c>
      <c r="F26" s="27">
        <f t="shared" si="2"/>
        <v>-0.42062146892655367</v>
      </c>
      <c r="G26" s="27">
        <f t="shared" si="0"/>
        <v>-0.13926368159203981</v>
      </c>
    </row>
    <row r="27" spans="1:7">
      <c r="A27" s="14" t="s">
        <v>180</v>
      </c>
      <c r="B27" s="12" t="s">
        <v>1</v>
      </c>
      <c r="C27" s="12" t="s">
        <v>33</v>
      </c>
      <c r="D27" s="12" t="s">
        <v>3</v>
      </c>
      <c r="E27" s="12" t="s">
        <v>4</v>
      </c>
      <c r="F27" s="12" t="s">
        <v>5</v>
      </c>
      <c r="G27" s="12" t="s">
        <v>6</v>
      </c>
    </row>
    <row r="28" spans="1:7">
      <c r="A28" s="12" t="s">
        <v>181</v>
      </c>
      <c r="B28" s="13"/>
      <c r="C28" s="13"/>
      <c r="D28" s="13"/>
      <c r="E28" s="13">
        <v>11</v>
      </c>
      <c r="F28" s="27"/>
      <c r="G28" s="27">
        <f t="shared" si="0"/>
        <v>-1</v>
      </c>
    </row>
    <row r="29" spans="1:7">
      <c r="A29" s="12" t="s">
        <v>182</v>
      </c>
      <c r="B29" s="13"/>
      <c r="C29" s="13"/>
      <c r="D29" s="13"/>
      <c r="E29" s="13">
        <v>1</v>
      </c>
      <c r="F29" s="27"/>
      <c r="G29" s="27">
        <f t="shared" si="0"/>
        <v>-1</v>
      </c>
    </row>
    <row r="30" spans="1:7">
      <c r="A30" s="12" t="s">
        <v>24</v>
      </c>
      <c r="B30" s="13">
        <v>37</v>
      </c>
      <c r="C30" s="13">
        <v>60</v>
      </c>
      <c r="D30" s="13">
        <v>1064</v>
      </c>
      <c r="E30" s="13">
        <v>754</v>
      </c>
      <c r="F30" s="27">
        <f t="shared" ref="F30:F34" si="3">SUM(B30-C30)/C30</f>
        <v>-0.38333333333333336</v>
      </c>
      <c r="G30" s="27">
        <f t="shared" si="0"/>
        <v>0.41114058355437666</v>
      </c>
    </row>
    <row r="31" spans="1:7">
      <c r="A31" s="12" t="s">
        <v>26</v>
      </c>
      <c r="B31" s="13">
        <v>1</v>
      </c>
      <c r="C31" s="13"/>
      <c r="D31" s="13">
        <v>1</v>
      </c>
      <c r="E31" s="13">
        <v>1</v>
      </c>
      <c r="F31" s="27"/>
      <c r="G31" s="27">
        <f t="shared" si="0"/>
        <v>0</v>
      </c>
    </row>
    <row r="32" spans="1:7">
      <c r="A32" s="12" t="s">
        <v>34</v>
      </c>
      <c r="B32" s="13"/>
      <c r="C32" s="13"/>
      <c r="D32" s="13"/>
      <c r="E32" s="13">
        <v>2</v>
      </c>
      <c r="F32" s="27"/>
      <c r="G32" s="27">
        <f t="shared" si="0"/>
        <v>-1</v>
      </c>
    </row>
    <row r="33" spans="1:7">
      <c r="A33" s="12" t="s">
        <v>183</v>
      </c>
      <c r="B33" s="13">
        <v>81</v>
      </c>
      <c r="C33" s="13">
        <v>85.5</v>
      </c>
      <c r="D33" s="13">
        <v>1964.25</v>
      </c>
      <c r="E33" s="13">
        <v>887</v>
      </c>
      <c r="F33" s="27">
        <f t="shared" si="3"/>
        <v>-5.2631578947368418E-2</v>
      </c>
      <c r="G33" s="27">
        <f t="shared" si="0"/>
        <v>1.2144870349492671</v>
      </c>
    </row>
    <row r="34" spans="1:7">
      <c r="A34" s="12" t="s">
        <v>184</v>
      </c>
      <c r="B34" s="13">
        <v>170</v>
      </c>
      <c r="C34" s="13">
        <v>591</v>
      </c>
      <c r="D34" s="13">
        <v>6967</v>
      </c>
      <c r="E34" s="13">
        <v>7824</v>
      </c>
      <c r="F34" s="27">
        <f t="shared" si="3"/>
        <v>-0.71235194585448391</v>
      </c>
      <c r="G34" s="27">
        <f t="shared" si="0"/>
        <v>-0.10953476482617587</v>
      </c>
    </row>
    <row r="35" spans="1:7">
      <c r="A35" s="12" t="s">
        <v>184</v>
      </c>
      <c r="B35" s="13"/>
      <c r="C35" s="13"/>
      <c r="D35" s="13"/>
      <c r="E35" s="13"/>
      <c r="F35" s="27"/>
      <c r="G35" s="27"/>
    </row>
    <row r="36" spans="1:7">
      <c r="A36" s="3"/>
    </row>
    <row r="37" spans="1:7">
      <c r="A37" s="3"/>
    </row>
    <row r="38" spans="1:7">
      <c r="A38" s="3"/>
    </row>
    <row r="39" spans="1:7">
      <c r="A39" s="3"/>
    </row>
    <row r="40" spans="1:7">
      <c r="A40" s="3"/>
    </row>
    <row r="41" spans="1:7">
      <c r="A41" s="3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B4" sqref="B4:G4"/>
    </sheetView>
  </sheetViews>
  <sheetFormatPr defaultRowHeight="12.75"/>
  <cols>
    <col min="1" max="1" width="47.7109375" style="1" bestFit="1" customWidth="1"/>
    <col min="2" max="2" width="11.28515625" bestFit="1" customWidth="1"/>
    <col min="3" max="3" width="20.140625" bestFit="1" customWidth="1"/>
    <col min="4" max="4" width="8.5703125" customWidth="1"/>
    <col min="5" max="5" width="11.140625" bestFit="1" customWidth="1"/>
    <col min="6" max="6" width="17.28515625" style="10" bestFit="1" customWidth="1"/>
    <col min="7" max="7" width="12.140625" style="10" bestFit="1" customWidth="1"/>
  </cols>
  <sheetData>
    <row r="1" spans="1:7">
      <c r="A1" s="2" t="s">
        <v>56</v>
      </c>
    </row>
    <row r="2" spans="1:7">
      <c r="A2" s="5"/>
    </row>
    <row r="3" spans="1:7">
      <c r="A3" s="12" t="s">
        <v>82</v>
      </c>
      <c r="B3" s="13"/>
      <c r="C3" s="13"/>
      <c r="D3" s="13"/>
      <c r="E3" s="13"/>
      <c r="F3" s="24"/>
      <c r="G3" s="24"/>
    </row>
    <row r="4" spans="1:7" s="1" customFormat="1">
      <c r="A4" s="23"/>
      <c r="B4" s="23" t="s">
        <v>1</v>
      </c>
      <c r="C4" s="23" t="s">
        <v>33</v>
      </c>
      <c r="D4" s="23" t="s">
        <v>3</v>
      </c>
      <c r="E4" s="23" t="s">
        <v>4</v>
      </c>
      <c r="F4" s="49" t="s">
        <v>5</v>
      </c>
      <c r="G4" s="49" t="s">
        <v>6</v>
      </c>
    </row>
    <row r="5" spans="1:7">
      <c r="A5" s="23" t="s">
        <v>57</v>
      </c>
      <c r="B5" s="13">
        <v>19</v>
      </c>
      <c r="C5" s="13">
        <v>28</v>
      </c>
      <c r="D5" s="13">
        <v>261</v>
      </c>
      <c r="E5" s="13">
        <v>181</v>
      </c>
      <c r="F5" s="24">
        <f>(B5-C5)/C5</f>
        <v>-0.32142857142857145</v>
      </c>
      <c r="G5" s="24">
        <f>(D5-E5)/E5</f>
        <v>0.44198895027624308</v>
      </c>
    </row>
    <row r="6" spans="1:7">
      <c r="A6" s="23" t="s">
        <v>58</v>
      </c>
      <c r="B6" s="13">
        <v>22</v>
      </c>
      <c r="C6" s="13">
        <v>33</v>
      </c>
      <c r="D6" s="13">
        <v>243</v>
      </c>
      <c r="E6" s="13">
        <v>147</v>
      </c>
      <c r="F6" s="24">
        <f t="shared" ref="F6:F7" si="0">(B6-C6)/C6</f>
        <v>-0.33333333333333331</v>
      </c>
      <c r="G6" s="24">
        <f>(D6-E6)/E6</f>
        <v>0.65306122448979587</v>
      </c>
    </row>
    <row r="7" spans="1:7">
      <c r="A7" s="23" t="s">
        <v>13</v>
      </c>
      <c r="B7" s="13">
        <v>17</v>
      </c>
      <c r="C7" s="13">
        <v>35</v>
      </c>
      <c r="D7" s="13">
        <v>295</v>
      </c>
      <c r="E7" s="13">
        <v>193</v>
      </c>
      <c r="F7" s="24">
        <f t="shared" si="0"/>
        <v>-0.51428571428571423</v>
      </c>
      <c r="G7" s="24">
        <f>(D7-E7)/E7</f>
        <v>0.52849740932642486</v>
      </c>
    </row>
    <row r="9" spans="1:7">
      <c r="A9" s="23" t="s">
        <v>59</v>
      </c>
      <c r="B9" s="13"/>
      <c r="C9" s="13"/>
      <c r="D9" s="13"/>
      <c r="E9" s="13"/>
      <c r="F9" s="24"/>
      <c r="G9" s="24"/>
    </row>
    <row r="10" spans="1:7" s="1" customFormat="1">
      <c r="A10" s="23"/>
      <c r="B10" s="23"/>
      <c r="C10" s="23"/>
      <c r="D10" s="23"/>
      <c r="E10" s="23" t="s">
        <v>4</v>
      </c>
      <c r="F10" s="49" t="s">
        <v>5</v>
      </c>
      <c r="G10" s="49" t="s">
        <v>6</v>
      </c>
    </row>
    <row r="11" spans="1:7">
      <c r="A11" s="23" t="s">
        <v>57</v>
      </c>
      <c r="B11" s="13">
        <v>21</v>
      </c>
      <c r="C11" s="13">
        <v>35</v>
      </c>
      <c r="D11" s="13">
        <v>278</v>
      </c>
      <c r="E11" s="13">
        <v>187</v>
      </c>
      <c r="F11" s="24">
        <f>(B11-C11)/C11</f>
        <v>-0.4</v>
      </c>
      <c r="G11" s="24">
        <f>(D11-E11)/E11</f>
        <v>0.48663101604278075</v>
      </c>
    </row>
    <row r="12" spans="1:7">
      <c r="A12" s="23" t="s">
        <v>58</v>
      </c>
      <c r="B12" s="13">
        <v>0</v>
      </c>
      <c r="C12" s="13">
        <v>0</v>
      </c>
      <c r="D12" s="13">
        <v>0</v>
      </c>
      <c r="E12" s="13">
        <v>0</v>
      </c>
      <c r="F12" s="24">
        <v>0</v>
      </c>
      <c r="G12" s="24">
        <v>0</v>
      </c>
    </row>
    <row r="13" spans="1:7">
      <c r="A13" s="23" t="s">
        <v>13</v>
      </c>
      <c r="B13" s="13">
        <v>21</v>
      </c>
      <c r="C13" s="13">
        <v>35</v>
      </c>
      <c r="D13" s="13">
        <v>278</v>
      </c>
      <c r="E13" s="13">
        <v>187</v>
      </c>
      <c r="F13" s="24">
        <f t="shared" ref="F13" si="1">(B13-C13)/C13</f>
        <v>-0.4</v>
      </c>
      <c r="G13" s="24">
        <f t="shared" ref="G13" si="2">(D13-E13)/E13</f>
        <v>0.48663101604278075</v>
      </c>
    </row>
    <row r="15" spans="1:7">
      <c r="A15" s="23" t="s">
        <v>60</v>
      </c>
      <c r="B15" s="13"/>
      <c r="C15" s="13"/>
      <c r="D15" s="13"/>
      <c r="E15" s="13"/>
      <c r="F15" s="24"/>
      <c r="G15" s="24"/>
    </row>
    <row r="16" spans="1:7" s="1" customFormat="1">
      <c r="A16" s="23"/>
      <c r="B16" s="23"/>
      <c r="C16" s="23"/>
      <c r="D16" s="23"/>
      <c r="E16" s="23" t="s">
        <v>4</v>
      </c>
      <c r="F16" s="49" t="s">
        <v>5</v>
      </c>
      <c r="G16" s="49" t="s">
        <v>6</v>
      </c>
    </row>
    <row r="17" spans="1:7">
      <c r="A17" s="23" t="s">
        <v>57</v>
      </c>
      <c r="B17" s="13">
        <v>3</v>
      </c>
      <c r="C17" s="13">
        <v>0</v>
      </c>
      <c r="D17" s="13">
        <v>15</v>
      </c>
      <c r="E17" s="13">
        <v>3</v>
      </c>
      <c r="F17" s="24">
        <v>0</v>
      </c>
      <c r="G17" s="24">
        <f>(D17-E17)/E17</f>
        <v>4</v>
      </c>
    </row>
    <row r="18" spans="1:7">
      <c r="A18" s="23" t="s">
        <v>58</v>
      </c>
      <c r="B18" s="13">
        <v>0</v>
      </c>
      <c r="C18" s="13">
        <v>0</v>
      </c>
      <c r="D18" s="13">
        <v>0</v>
      </c>
      <c r="E18" s="13">
        <v>0</v>
      </c>
      <c r="F18" s="24">
        <v>0</v>
      </c>
      <c r="G18" s="24">
        <v>0</v>
      </c>
    </row>
    <row r="19" spans="1:7">
      <c r="A19" s="23" t="s">
        <v>13</v>
      </c>
      <c r="B19" s="13">
        <v>3</v>
      </c>
      <c r="C19" s="13">
        <v>0</v>
      </c>
      <c r="D19" s="13">
        <v>15</v>
      </c>
      <c r="E19" s="13">
        <v>3</v>
      </c>
      <c r="F19" s="24">
        <v>0</v>
      </c>
      <c r="G19" s="24">
        <f t="shared" ref="G19" si="3">(D19-E19)/E19</f>
        <v>4</v>
      </c>
    </row>
    <row r="21" spans="1:7">
      <c r="A21" s="12" t="s">
        <v>81</v>
      </c>
      <c r="B21" s="13"/>
      <c r="C21" s="13"/>
      <c r="D21" s="13"/>
      <c r="E21" s="13"/>
      <c r="F21" s="24"/>
      <c r="G21" s="24"/>
    </row>
    <row r="22" spans="1:7" s="1" customFormat="1">
      <c r="A22" s="23"/>
      <c r="B22" s="14"/>
      <c r="C22" s="14"/>
      <c r="D22" s="14"/>
      <c r="E22" s="14"/>
      <c r="F22" s="55" t="s">
        <v>5</v>
      </c>
      <c r="G22" s="55" t="s">
        <v>6</v>
      </c>
    </row>
    <row r="23" spans="1:7">
      <c r="A23" s="23" t="s">
        <v>61</v>
      </c>
      <c r="B23" s="13">
        <v>2</v>
      </c>
      <c r="C23" s="13">
        <v>2</v>
      </c>
      <c r="D23" s="13">
        <v>34</v>
      </c>
      <c r="E23" s="13">
        <v>25</v>
      </c>
      <c r="F23" s="24">
        <f>(B23-C23)/C23</f>
        <v>0</v>
      </c>
      <c r="G23" s="24">
        <f>(D23-E23)/E23</f>
        <v>0.36</v>
      </c>
    </row>
    <row r="24" spans="1:7">
      <c r="A24" s="23" t="s">
        <v>62</v>
      </c>
      <c r="B24" s="13">
        <v>8</v>
      </c>
      <c r="C24" s="13">
        <v>24</v>
      </c>
      <c r="D24" s="13">
        <v>162</v>
      </c>
      <c r="E24" s="13">
        <v>75</v>
      </c>
      <c r="F24" s="24">
        <f>(B24-C24)/C24</f>
        <v>-0.66666666666666663</v>
      </c>
      <c r="G24" s="24">
        <f>(D24-E24)/E24</f>
        <v>1.1599999999999999</v>
      </c>
    </row>
    <row r="26" spans="1:7">
      <c r="A26" s="12" t="s">
        <v>80</v>
      </c>
      <c r="B26" s="53"/>
      <c r="C26" s="53"/>
      <c r="D26" s="53"/>
      <c r="E26" s="53"/>
      <c r="F26" s="54"/>
      <c r="G26" s="54"/>
    </row>
    <row r="27" spans="1:7" s="1" customFormat="1">
      <c r="A27" s="23"/>
      <c r="B27" s="14" t="s">
        <v>1</v>
      </c>
      <c r="C27" s="14" t="s">
        <v>33</v>
      </c>
      <c r="D27" s="14" t="s">
        <v>3</v>
      </c>
      <c r="E27" s="14" t="s">
        <v>4</v>
      </c>
      <c r="F27" s="48" t="s">
        <v>5</v>
      </c>
      <c r="G27" s="48" t="s">
        <v>6</v>
      </c>
    </row>
    <row r="28" spans="1:7">
      <c r="A28" s="23" t="s">
        <v>63</v>
      </c>
      <c r="B28" s="13">
        <v>8</v>
      </c>
      <c r="C28" s="13">
        <v>6</v>
      </c>
      <c r="D28" s="13">
        <v>87</v>
      </c>
      <c r="E28" s="13">
        <v>29</v>
      </c>
      <c r="F28" s="24">
        <f>(B28-C28)/C28</f>
        <v>0.33333333333333331</v>
      </c>
      <c r="G28" s="24">
        <f>(D28-E28)/E28</f>
        <v>2</v>
      </c>
    </row>
    <row r="29" spans="1:7">
      <c r="A29" s="23" t="s">
        <v>48</v>
      </c>
      <c r="B29" s="13">
        <v>28</v>
      </c>
      <c r="C29" s="13">
        <v>40</v>
      </c>
      <c r="D29" s="13">
        <v>210</v>
      </c>
      <c r="E29" s="13">
        <v>225</v>
      </c>
      <c r="F29" s="24">
        <f t="shared" ref="F29:F38" si="4">(B29-C29)/C29</f>
        <v>-0.3</v>
      </c>
      <c r="G29" s="24">
        <f t="shared" ref="G29:G38" si="5">(D29-E29)/E29</f>
        <v>-6.6666666666666666E-2</v>
      </c>
    </row>
    <row r="30" spans="1:7">
      <c r="A30" s="23" t="s">
        <v>64</v>
      </c>
      <c r="B30" s="13">
        <v>2</v>
      </c>
      <c r="C30" s="13">
        <v>4</v>
      </c>
      <c r="D30" s="13">
        <v>57</v>
      </c>
      <c r="E30" s="13">
        <v>35</v>
      </c>
      <c r="F30" s="24">
        <f t="shared" si="4"/>
        <v>-0.5</v>
      </c>
      <c r="G30" s="24">
        <f t="shared" si="5"/>
        <v>0.62857142857142856</v>
      </c>
    </row>
    <row r="31" spans="1:7">
      <c r="A31" s="23" t="s">
        <v>65</v>
      </c>
      <c r="B31" s="13">
        <v>1</v>
      </c>
      <c r="C31" s="13">
        <v>4</v>
      </c>
      <c r="D31" s="13">
        <v>14</v>
      </c>
      <c r="E31" s="13">
        <v>21</v>
      </c>
      <c r="F31" s="24">
        <f t="shared" si="4"/>
        <v>-0.75</v>
      </c>
      <c r="G31" s="24">
        <f t="shared" si="5"/>
        <v>-0.33333333333333331</v>
      </c>
    </row>
    <row r="32" spans="1:7">
      <c r="A32" s="23" t="s">
        <v>66</v>
      </c>
      <c r="B32" s="13">
        <v>4</v>
      </c>
      <c r="C32" s="13">
        <v>1</v>
      </c>
      <c r="D32" s="13">
        <v>47</v>
      </c>
      <c r="E32" s="13">
        <v>36</v>
      </c>
      <c r="F32" s="24">
        <f t="shared" si="4"/>
        <v>3</v>
      </c>
      <c r="G32" s="24">
        <f t="shared" si="5"/>
        <v>0.30555555555555558</v>
      </c>
    </row>
    <row r="33" spans="1:7">
      <c r="A33" s="23" t="s">
        <v>67</v>
      </c>
      <c r="B33" s="13">
        <v>8</v>
      </c>
      <c r="C33" s="13">
        <v>15</v>
      </c>
      <c r="D33" s="13">
        <v>62</v>
      </c>
      <c r="E33" s="13">
        <v>56</v>
      </c>
      <c r="F33" s="24">
        <f t="shared" si="4"/>
        <v>-0.46666666666666667</v>
      </c>
      <c r="G33" s="24">
        <f t="shared" si="5"/>
        <v>0.10714285714285714</v>
      </c>
    </row>
    <row r="34" spans="1:7">
      <c r="A34" s="23" t="s">
        <v>68</v>
      </c>
      <c r="B34" s="13">
        <v>0</v>
      </c>
      <c r="C34" s="13">
        <v>0</v>
      </c>
      <c r="D34" s="13">
        <v>0</v>
      </c>
      <c r="E34" s="13">
        <v>1</v>
      </c>
      <c r="F34" s="24">
        <v>0</v>
      </c>
      <c r="G34" s="24">
        <f t="shared" si="5"/>
        <v>-1</v>
      </c>
    </row>
    <row r="35" spans="1:7">
      <c r="A35" s="23" t="s">
        <v>69</v>
      </c>
      <c r="B35" s="13">
        <v>0</v>
      </c>
      <c r="C35" s="13">
        <v>0</v>
      </c>
      <c r="D35" s="13">
        <v>7</v>
      </c>
      <c r="E35" s="13">
        <v>4</v>
      </c>
      <c r="F35" s="24">
        <v>0</v>
      </c>
      <c r="G35" s="24">
        <f t="shared" si="5"/>
        <v>0.75</v>
      </c>
    </row>
    <row r="36" spans="1:7">
      <c r="A36" s="23" t="s">
        <v>70</v>
      </c>
      <c r="B36" s="13">
        <v>4</v>
      </c>
      <c r="C36" s="13">
        <v>2</v>
      </c>
      <c r="D36" s="13">
        <v>31</v>
      </c>
      <c r="E36" s="13">
        <v>18</v>
      </c>
      <c r="F36" s="24">
        <f t="shared" si="4"/>
        <v>1</v>
      </c>
      <c r="G36" s="24">
        <f t="shared" si="5"/>
        <v>0.72222222222222221</v>
      </c>
    </row>
    <row r="37" spans="1:7">
      <c r="A37" s="23" t="s">
        <v>71</v>
      </c>
      <c r="B37" s="13">
        <v>0</v>
      </c>
      <c r="C37" s="13">
        <v>0</v>
      </c>
      <c r="D37" s="13">
        <v>9</v>
      </c>
      <c r="E37" s="13">
        <v>0</v>
      </c>
      <c r="F37" s="24">
        <v>0</v>
      </c>
      <c r="G37" s="24">
        <v>0</v>
      </c>
    </row>
    <row r="38" spans="1:7">
      <c r="A38" s="23" t="s">
        <v>72</v>
      </c>
      <c r="B38" s="13">
        <v>0</v>
      </c>
      <c r="C38" s="13">
        <v>3</v>
      </c>
      <c r="D38" s="13">
        <v>23</v>
      </c>
      <c r="E38" s="13">
        <v>10</v>
      </c>
      <c r="F38" s="24">
        <f t="shared" si="4"/>
        <v>-1</v>
      </c>
      <c r="G38" s="24">
        <f t="shared" si="5"/>
        <v>1.3</v>
      </c>
    </row>
    <row r="39" spans="1:7">
      <c r="A39" s="23" t="s">
        <v>73</v>
      </c>
      <c r="B39" s="13">
        <v>0</v>
      </c>
      <c r="C39" s="13">
        <v>0</v>
      </c>
      <c r="D39" s="13">
        <v>1</v>
      </c>
      <c r="E39" s="13">
        <v>0</v>
      </c>
      <c r="F39" s="24">
        <v>0</v>
      </c>
      <c r="G39" s="24">
        <v>0</v>
      </c>
    </row>
    <row r="41" spans="1:7">
      <c r="A41" s="12" t="s">
        <v>74</v>
      </c>
      <c r="B41" s="13"/>
      <c r="C41" s="13"/>
      <c r="D41" s="13"/>
      <c r="E41" s="13"/>
      <c r="F41" s="24"/>
      <c r="G41" s="24"/>
    </row>
    <row r="42" spans="1:7" s="1" customFormat="1">
      <c r="A42" s="23"/>
      <c r="B42" s="23" t="s">
        <v>1</v>
      </c>
      <c r="C42" s="23" t="s">
        <v>33</v>
      </c>
      <c r="D42" s="23" t="s">
        <v>3</v>
      </c>
      <c r="E42" s="23" t="s">
        <v>4</v>
      </c>
      <c r="F42" s="49" t="s">
        <v>5</v>
      </c>
      <c r="G42" s="49" t="s">
        <v>6</v>
      </c>
    </row>
    <row r="43" spans="1:7">
      <c r="A43" s="23" t="s">
        <v>75</v>
      </c>
      <c r="B43" s="13">
        <v>1</v>
      </c>
      <c r="C43" s="13">
        <v>0</v>
      </c>
      <c r="D43" s="13">
        <v>5</v>
      </c>
      <c r="E43" s="13">
        <v>8</v>
      </c>
      <c r="F43" s="24">
        <v>0</v>
      </c>
      <c r="G43" s="24">
        <f>(D43-E43)/E43</f>
        <v>-0.375</v>
      </c>
    </row>
    <row r="44" spans="1:7">
      <c r="A44" s="23" t="s">
        <v>76</v>
      </c>
      <c r="B44" s="50">
        <v>48000</v>
      </c>
      <c r="C44" s="51">
        <v>0</v>
      </c>
      <c r="D44" s="51">
        <v>94802</v>
      </c>
      <c r="E44" s="52">
        <v>289183</v>
      </c>
      <c r="F44" s="24">
        <v>0</v>
      </c>
      <c r="G44" s="24">
        <f t="shared" ref="G44" si="6">(D44-E44)/E44</f>
        <v>-0.67217298388909441</v>
      </c>
    </row>
    <row r="45" spans="1:7">
      <c r="A45" s="23" t="s">
        <v>77</v>
      </c>
      <c r="B45" s="13">
        <v>0</v>
      </c>
      <c r="C45" s="13">
        <v>0</v>
      </c>
      <c r="D45" s="13">
        <v>0</v>
      </c>
      <c r="E45" s="13">
        <v>0</v>
      </c>
      <c r="F45" s="24">
        <v>0</v>
      </c>
      <c r="G45" s="24">
        <v>0</v>
      </c>
    </row>
    <row r="46" spans="1:7">
      <c r="A46" s="23" t="s">
        <v>78</v>
      </c>
      <c r="B46" s="13">
        <v>0</v>
      </c>
      <c r="C46" s="13">
        <v>0</v>
      </c>
      <c r="D46" s="13">
        <v>0</v>
      </c>
      <c r="E46" s="13">
        <v>0</v>
      </c>
      <c r="F46" s="24">
        <v>0</v>
      </c>
      <c r="G46" s="24">
        <v>0</v>
      </c>
    </row>
    <row r="47" spans="1:7">
      <c r="A47" s="23" t="s">
        <v>79</v>
      </c>
      <c r="B47" s="13">
        <v>0</v>
      </c>
      <c r="C47" s="13">
        <v>0</v>
      </c>
      <c r="D47" s="13">
        <v>0</v>
      </c>
      <c r="E47" s="13">
        <v>0</v>
      </c>
      <c r="F47" s="24">
        <v>0</v>
      </c>
      <c r="G47" s="24">
        <v>0</v>
      </c>
    </row>
    <row r="49" spans="1:7">
      <c r="A49" s="12" t="s">
        <v>83</v>
      </c>
      <c r="B49" s="13"/>
      <c r="C49" s="13"/>
      <c r="D49" s="13"/>
      <c r="E49" s="13"/>
      <c r="F49" s="24"/>
      <c r="G49" s="24"/>
    </row>
    <row r="50" spans="1:7" s="1" customFormat="1">
      <c r="A50" s="23"/>
      <c r="B50" s="23" t="s">
        <v>1</v>
      </c>
      <c r="C50" s="23" t="s">
        <v>33</v>
      </c>
      <c r="D50" s="23" t="s">
        <v>3</v>
      </c>
      <c r="E50" s="23" t="s">
        <v>4</v>
      </c>
      <c r="F50" s="49" t="s">
        <v>5</v>
      </c>
      <c r="G50" s="49" t="s">
        <v>6</v>
      </c>
    </row>
    <row r="51" spans="1:7">
      <c r="A51" s="23" t="s">
        <v>84</v>
      </c>
      <c r="B51" s="13">
        <v>9</v>
      </c>
      <c r="C51" s="13">
        <v>21</v>
      </c>
      <c r="D51" s="13">
        <v>151</v>
      </c>
      <c r="E51" s="13">
        <v>114</v>
      </c>
      <c r="F51" s="24">
        <f>(B51-C51)/C51</f>
        <v>-0.5714285714285714</v>
      </c>
      <c r="G51" s="24">
        <f>(D51-E51)/E51</f>
        <v>0.32456140350877194</v>
      </c>
    </row>
    <row r="52" spans="1:7">
      <c r="A52" s="23" t="s">
        <v>85</v>
      </c>
      <c r="B52" s="13">
        <v>9</v>
      </c>
      <c r="C52" s="13">
        <v>16</v>
      </c>
      <c r="D52" s="13">
        <v>93</v>
      </c>
      <c r="E52" s="13">
        <v>84</v>
      </c>
      <c r="F52" s="24">
        <f t="shared" ref="F52:F61" si="7">(B52-C52)/C52</f>
        <v>-0.4375</v>
      </c>
      <c r="G52" s="24">
        <f t="shared" ref="G52:G63" si="8">(D52-E52)/E52</f>
        <v>0.10714285714285714</v>
      </c>
    </row>
    <row r="53" spans="1:7">
      <c r="A53" s="23" t="s">
        <v>86</v>
      </c>
      <c r="B53" s="13">
        <v>1</v>
      </c>
      <c r="C53" s="13">
        <v>0</v>
      </c>
      <c r="D53" s="13">
        <v>17</v>
      </c>
      <c r="E53" s="13">
        <v>4</v>
      </c>
      <c r="F53" s="24">
        <v>0</v>
      </c>
      <c r="G53" s="24">
        <f t="shared" si="8"/>
        <v>3.25</v>
      </c>
    </row>
    <row r="54" spans="1:7">
      <c r="A54" s="23" t="s">
        <v>87</v>
      </c>
      <c r="B54" s="13">
        <v>0</v>
      </c>
      <c r="C54" s="13">
        <v>0</v>
      </c>
      <c r="D54" s="13">
        <v>0</v>
      </c>
      <c r="E54" s="13">
        <v>0</v>
      </c>
      <c r="F54" s="24">
        <v>0</v>
      </c>
      <c r="G54" s="24">
        <v>0</v>
      </c>
    </row>
    <row r="55" spans="1:7">
      <c r="A55" s="23" t="s">
        <v>88</v>
      </c>
      <c r="B55" s="13">
        <v>0</v>
      </c>
      <c r="C55" s="13">
        <v>0</v>
      </c>
      <c r="D55" s="13">
        <v>0</v>
      </c>
      <c r="E55" s="13">
        <v>0</v>
      </c>
      <c r="F55" s="24">
        <v>0</v>
      </c>
      <c r="G55" s="24">
        <v>0</v>
      </c>
    </row>
    <row r="56" spans="1:7">
      <c r="A56" s="23" t="s">
        <v>89</v>
      </c>
      <c r="B56" s="13">
        <v>16</v>
      </c>
      <c r="C56" s="13">
        <v>27</v>
      </c>
      <c r="D56" s="13">
        <v>180</v>
      </c>
      <c r="E56" s="13">
        <v>127</v>
      </c>
      <c r="F56" s="24">
        <f t="shared" si="7"/>
        <v>-0.40740740740740738</v>
      </c>
      <c r="G56" s="24">
        <f t="shared" si="8"/>
        <v>0.41732283464566927</v>
      </c>
    </row>
    <row r="57" spans="1:7">
      <c r="A57" s="23" t="s">
        <v>90</v>
      </c>
      <c r="B57" s="13">
        <v>2</v>
      </c>
      <c r="C57" s="13">
        <v>10</v>
      </c>
      <c r="D57" s="13">
        <v>58</v>
      </c>
      <c r="E57" s="13">
        <v>39</v>
      </c>
      <c r="F57" s="24">
        <f t="shared" si="7"/>
        <v>-0.8</v>
      </c>
      <c r="G57" s="24">
        <f t="shared" si="8"/>
        <v>0.48717948717948717</v>
      </c>
    </row>
    <row r="58" spans="1:7">
      <c r="A58" s="23" t="s">
        <v>91</v>
      </c>
      <c r="B58" s="13">
        <v>7</v>
      </c>
      <c r="C58" s="13">
        <v>29</v>
      </c>
      <c r="D58" s="13">
        <v>97</v>
      </c>
      <c r="E58" s="13">
        <v>94</v>
      </c>
      <c r="F58" s="24">
        <f t="shared" si="7"/>
        <v>-0.75862068965517238</v>
      </c>
      <c r="G58" s="24">
        <f t="shared" si="8"/>
        <v>3.1914893617021274E-2</v>
      </c>
    </row>
    <row r="59" spans="1:7">
      <c r="A59" s="23" t="s">
        <v>92</v>
      </c>
      <c r="B59" s="13">
        <v>2</v>
      </c>
      <c r="C59" s="13">
        <v>11</v>
      </c>
      <c r="D59" s="13">
        <v>43</v>
      </c>
      <c r="E59" s="13">
        <v>42</v>
      </c>
      <c r="F59" s="24">
        <f t="shared" si="7"/>
        <v>-0.81818181818181823</v>
      </c>
      <c r="G59" s="24">
        <f t="shared" si="8"/>
        <v>2.3809523809523808E-2</v>
      </c>
    </row>
    <row r="60" spans="1:7">
      <c r="A60" s="23" t="s">
        <v>93</v>
      </c>
      <c r="B60" s="13">
        <v>9</v>
      </c>
      <c r="C60" s="13">
        <v>14</v>
      </c>
      <c r="D60" s="13">
        <v>74</v>
      </c>
      <c r="E60" s="13">
        <v>77</v>
      </c>
      <c r="F60" s="24">
        <f t="shared" si="7"/>
        <v>-0.35714285714285715</v>
      </c>
      <c r="G60" s="24">
        <f t="shared" si="8"/>
        <v>-3.896103896103896E-2</v>
      </c>
    </row>
    <row r="61" spans="1:7">
      <c r="A61" s="23" t="s">
        <v>94</v>
      </c>
      <c r="B61" s="13">
        <v>0</v>
      </c>
      <c r="C61" s="13">
        <v>2</v>
      </c>
      <c r="D61" s="13">
        <v>18</v>
      </c>
      <c r="E61" s="13">
        <v>10</v>
      </c>
      <c r="F61" s="24">
        <f t="shared" si="7"/>
        <v>-1</v>
      </c>
      <c r="G61" s="24">
        <f t="shared" si="8"/>
        <v>0.8</v>
      </c>
    </row>
    <row r="62" spans="1:7">
      <c r="A62" s="23" t="s">
        <v>95</v>
      </c>
      <c r="B62" s="13">
        <v>1</v>
      </c>
      <c r="C62" s="13">
        <v>0</v>
      </c>
      <c r="D62" s="13">
        <v>14</v>
      </c>
      <c r="E62" s="13">
        <v>2</v>
      </c>
      <c r="F62" s="24">
        <v>0</v>
      </c>
      <c r="G62" s="24">
        <f t="shared" si="8"/>
        <v>6</v>
      </c>
    </row>
    <row r="63" spans="1:7">
      <c r="A63" s="23" t="s">
        <v>96</v>
      </c>
      <c r="B63" s="13">
        <v>0</v>
      </c>
      <c r="C63" s="13">
        <v>0</v>
      </c>
      <c r="D63" s="13">
        <v>3</v>
      </c>
      <c r="E63" s="13">
        <v>1</v>
      </c>
      <c r="F63" s="24">
        <v>0</v>
      </c>
      <c r="G63" s="24">
        <f t="shared" si="8"/>
        <v>2</v>
      </c>
    </row>
    <row r="64" spans="1:7">
      <c r="A64" s="23" t="s">
        <v>97</v>
      </c>
      <c r="B64" s="13">
        <v>0</v>
      </c>
      <c r="C64" s="13">
        <v>0</v>
      </c>
      <c r="D64" s="13">
        <v>0</v>
      </c>
      <c r="E64" s="13">
        <v>0</v>
      </c>
      <c r="F64" s="24">
        <v>0</v>
      </c>
      <c r="G64" s="24">
        <v>0</v>
      </c>
    </row>
    <row r="65" spans="1:7">
      <c r="A65" s="23" t="s">
        <v>98</v>
      </c>
      <c r="B65" s="13">
        <v>0</v>
      </c>
      <c r="C65" s="13">
        <v>0</v>
      </c>
      <c r="D65" s="13">
        <v>0</v>
      </c>
      <c r="E65" s="13">
        <v>0</v>
      </c>
      <c r="F65" s="24">
        <v>0</v>
      </c>
      <c r="G65" s="24">
        <v>0</v>
      </c>
    </row>
    <row r="66" spans="1:7">
      <c r="A66" s="23" t="s">
        <v>99</v>
      </c>
      <c r="B66" s="13">
        <v>0</v>
      </c>
      <c r="C66" s="13">
        <v>0</v>
      </c>
      <c r="D66" s="13">
        <v>0</v>
      </c>
      <c r="E66" s="13">
        <v>0</v>
      </c>
      <c r="F66" s="24">
        <v>0</v>
      </c>
      <c r="G66" s="24">
        <v>0</v>
      </c>
    </row>
    <row r="67" spans="1:7">
      <c r="A67" s="23" t="s">
        <v>100</v>
      </c>
      <c r="B67" s="13">
        <v>0</v>
      </c>
      <c r="C67" s="13">
        <v>0</v>
      </c>
      <c r="D67" s="13">
        <v>0</v>
      </c>
      <c r="E67" s="13">
        <v>0</v>
      </c>
      <c r="F67" s="24">
        <v>0</v>
      </c>
      <c r="G67" s="24">
        <v>0</v>
      </c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12" sqref="C12"/>
    </sheetView>
  </sheetViews>
  <sheetFormatPr defaultRowHeight="12.75"/>
  <cols>
    <col min="1" max="1" width="24.28515625" bestFit="1" customWidth="1"/>
    <col min="2" max="2" width="10.85546875" bestFit="1" customWidth="1"/>
    <col min="3" max="3" width="20.140625" bestFit="1" customWidth="1"/>
    <col min="4" max="4" width="6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223</v>
      </c>
      <c r="C1" s="11"/>
    </row>
    <row r="2" spans="1:7">
      <c r="A2" s="1"/>
    </row>
    <row r="3" spans="1:7">
      <c r="A3" s="1"/>
    </row>
    <row r="4" spans="1:7">
      <c r="A4" s="12" t="s">
        <v>120</v>
      </c>
      <c r="B4" s="13"/>
      <c r="C4" s="13"/>
      <c r="D4" s="13"/>
      <c r="E4" s="13"/>
      <c r="F4" s="13"/>
      <c r="G4" s="13"/>
    </row>
    <row r="5" spans="1:7">
      <c r="A5" s="12"/>
      <c r="B5" s="12" t="s">
        <v>1</v>
      </c>
      <c r="C5" s="12" t="s">
        <v>33</v>
      </c>
      <c r="D5" s="12" t="s">
        <v>3</v>
      </c>
      <c r="E5" s="12" t="s">
        <v>4</v>
      </c>
      <c r="F5" s="12" t="s">
        <v>5</v>
      </c>
      <c r="G5" s="12" t="s">
        <v>6</v>
      </c>
    </row>
    <row r="6" spans="1:7">
      <c r="A6" s="14" t="s">
        <v>224</v>
      </c>
      <c r="B6" s="13">
        <f>[5]Daffron!B33</f>
        <v>0</v>
      </c>
      <c r="C6" s="13"/>
      <c r="D6" s="13">
        <v>3</v>
      </c>
      <c r="E6" s="13">
        <v>0</v>
      </c>
      <c r="F6" s="13"/>
      <c r="G6" s="13"/>
    </row>
    <row r="7" spans="1:7">
      <c r="A7" s="14" t="s">
        <v>225</v>
      </c>
      <c r="B7" s="13">
        <f>[5]Daffron!C33</f>
        <v>0</v>
      </c>
      <c r="C7" s="13"/>
      <c r="D7" s="13"/>
      <c r="E7" s="13">
        <v>0</v>
      </c>
      <c r="F7" s="13"/>
      <c r="G7" s="13"/>
    </row>
    <row r="8" spans="1:7">
      <c r="A8" s="14" t="s">
        <v>226</v>
      </c>
      <c r="B8" s="13">
        <f>[5]Daffron!D33</f>
        <v>0</v>
      </c>
      <c r="C8" s="13"/>
      <c r="D8" s="13"/>
      <c r="E8" s="13">
        <v>0</v>
      </c>
      <c r="F8" s="13"/>
      <c r="G8" s="13"/>
    </row>
    <row r="9" spans="1:7">
      <c r="A9" s="12" t="s">
        <v>203</v>
      </c>
      <c r="B9" s="13"/>
      <c r="C9" s="13"/>
      <c r="D9" s="13"/>
      <c r="E9" s="13"/>
      <c r="F9" s="13"/>
      <c r="G9" s="13"/>
    </row>
    <row r="10" spans="1:7">
      <c r="A10" s="12"/>
      <c r="B10" s="12" t="s">
        <v>1</v>
      </c>
      <c r="C10" s="12" t="s">
        <v>33</v>
      </c>
      <c r="D10" s="12" t="s">
        <v>3</v>
      </c>
      <c r="E10" s="12" t="s">
        <v>4</v>
      </c>
      <c r="F10" s="12" t="s">
        <v>5</v>
      </c>
      <c r="G10" s="12" t="s">
        <v>6</v>
      </c>
    </row>
    <row r="11" spans="1:7">
      <c r="A11" s="14" t="s">
        <v>227</v>
      </c>
      <c r="B11" s="13">
        <f>[5]Daffron!E33</f>
        <v>63</v>
      </c>
      <c r="C11" s="13">
        <v>60</v>
      </c>
      <c r="D11" s="13">
        <v>666</v>
      </c>
      <c r="E11" s="13">
        <v>627</v>
      </c>
      <c r="F11" s="27">
        <f>(B11-C11)/C11</f>
        <v>0.05</v>
      </c>
      <c r="G11" s="27">
        <f>(D11-E11)/E11</f>
        <v>6.2200956937799042E-2</v>
      </c>
    </row>
    <row r="12" spans="1:7">
      <c r="A12" s="12" t="s">
        <v>204</v>
      </c>
      <c r="B12" s="13"/>
      <c r="C12" s="13"/>
      <c r="D12" s="13"/>
      <c r="E12" s="13"/>
      <c r="F12" s="13"/>
      <c r="G12" s="13"/>
    </row>
    <row r="13" spans="1:7">
      <c r="A13" s="12"/>
      <c r="B13" s="12" t="s">
        <v>1</v>
      </c>
      <c r="C13" s="12" t="s">
        <v>33</v>
      </c>
      <c r="D13" s="12" t="s">
        <v>3</v>
      </c>
      <c r="E13" s="12" t="s">
        <v>4</v>
      </c>
      <c r="F13" s="12" t="s">
        <v>5</v>
      </c>
      <c r="G13" s="12" t="s">
        <v>6</v>
      </c>
    </row>
    <row r="14" spans="1:7">
      <c r="A14" s="14" t="s">
        <v>31</v>
      </c>
      <c r="B14" s="13">
        <f>[5]Daffron!G33</f>
        <v>0</v>
      </c>
      <c r="C14" s="13"/>
      <c r="D14" s="13">
        <v>0</v>
      </c>
      <c r="E14" s="13">
        <v>0</v>
      </c>
      <c r="F14" s="13"/>
      <c r="G14" s="13"/>
    </row>
    <row r="15" spans="1:7">
      <c r="A15" s="14" t="s">
        <v>228</v>
      </c>
      <c r="B15" s="13">
        <f>[5]Daffron!H33</f>
        <v>0</v>
      </c>
      <c r="C15" s="13"/>
      <c r="D15" s="13">
        <v>0</v>
      </c>
      <c r="E15" s="13">
        <v>0</v>
      </c>
      <c r="F15" s="13"/>
      <c r="G15" s="13"/>
    </row>
    <row r="16" spans="1:7">
      <c r="A16" s="12" t="s">
        <v>229</v>
      </c>
      <c r="B16" s="13"/>
      <c r="C16" s="13"/>
      <c r="D16" s="13"/>
      <c r="E16" s="13"/>
      <c r="F16" s="13"/>
      <c r="G16" s="13"/>
    </row>
    <row r="17" spans="1:7">
      <c r="A17" s="12"/>
      <c r="B17" s="12" t="s">
        <v>1</v>
      </c>
      <c r="C17" s="12" t="s">
        <v>33</v>
      </c>
      <c r="D17" s="12" t="s">
        <v>3</v>
      </c>
      <c r="E17" s="12" t="s">
        <v>4</v>
      </c>
      <c r="F17" s="12" t="s">
        <v>5</v>
      </c>
      <c r="G17" s="12" t="s">
        <v>6</v>
      </c>
    </row>
    <row r="18" spans="1:7">
      <c r="A18" s="14" t="s">
        <v>230</v>
      </c>
      <c r="B18" s="13">
        <f>[5]Daffron!I33</f>
        <v>1005</v>
      </c>
      <c r="C18" s="13">
        <v>620</v>
      </c>
      <c r="D18" s="13">
        <v>9598</v>
      </c>
      <c r="E18" s="13">
        <v>14955</v>
      </c>
      <c r="F18" s="27">
        <f>(B18-C18)/C18</f>
        <v>0.62096774193548387</v>
      </c>
      <c r="G18" s="27">
        <f>(D18-E18)/E18</f>
        <v>-0.35820795720494819</v>
      </c>
    </row>
    <row r="19" spans="1:7">
      <c r="A19" s="14" t="s">
        <v>231</v>
      </c>
      <c r="B19" s="13">
        <f>[5]Daffron!J33</f>
        <v>405</v>
      </c>
      <c r="C19" s="13">
        <v>895</v>
      </c>
      <c r="D19" s="13">
        <v>975</v>
      </c>
      <c r="E19" s="13">
        <v>7245</v>
      </c>
      <c r="F19" s="27">
        <f>(B19-C19)/C19</f>
        <v>-0.54748603351955305</v>
      </c>
      <c r="G19" s="27">
        <f>(D19-E19)/E19</f>
        <v>-0.86542443064182195</v>
      </c>
    </row>
    <row r="20" spans="1:7">
      <c r="A20" s="14" t="s">
        <v>232</v>
      </c>
      <c r="B20" s="13">
        <f>[5]Daffron!K33</f>
        <v>0</v>
      </c>
      <c r="C20" s="13"/>
      <c r="D20" s="13">
        <v>0</v>
      </c>
      <c r="E20" s="13">
        <v>0</v>
      </c>
      <c r="F20" s="27"/>
      <c r="G20" s="27"/>
    </row>
    <row r="21" spans="1:7">
      <c r="A21" s="14" t="s">
        <v>233</v>
      </c>
      <c r="B21" s="13">
        <f>[5]Daffron!M33</f>
        <v>0</v>
      </c>
      <c r="C21" s="13"/>
      <c r="D21" s="13">
        <v>0</v>
      </c>
      <c r="E21" s="13">
        <v>0</v>
      </c>
      <c r="F21" s="27"/>
      <c r="G21" s="27"/>
    </row>
    <row r="22" spans="1:7">
      <c r="A22" s="14" t="s">
        <v>234</v>
      </c>
      <c r="B22" s="13">
        <f>[5]Daffron!N33</f>
        <v>4380</v>
      </c>
      <c r="C22" s="13">
        <v>2835</v>
      </c>
      <c r="D22" s="13">
        <v>27800</v>
      </c>
      <c r="E22" s="13">
        <v>43500</v>
      </c>
      <c r="F22" s="27">
        <f>(B22-C22)/C22</f>
        <v>0.544973544973545</v>
      </c>
      <c r="G22" s="27">
        <f>(D22-E22)/E22</f>
        <v>-0.36091954022988504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>
      <selection activeCell="H53" sqref="H53"/>
    </sheetView>
  </sheetViews>
  <sheetFormatPr defaultRowHeight="12.75"/>
  <cols>
    <col min="1" max="1" width="42.5703125" style="1" bestFit="1" customWidth="1"/>
    <col min="2" max="2" width="10.85546875" bestFit="1" customWidth="1"/>
    <col min="3" max="3" width="20" bestFit="1" customWidth="1"/>
    <col min="4" max="4" width="9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0</v>
      </c>
    </row>
    <row r="2" spans="1:7" s="1" customFormat="1">
      <c r="A2" s="12"/>
      <c r="B2" s="12" t="s">
        <v>1</v>
      </c>
      <c r="C2" s="12" t="s">
        <v>2</v>
      </c>
      <c r="D2" s="12" t="s">
        <v>3</v>
      </c>
      <c r="E2" s="12" t="s">
        <v>4</v>
      </c>
      <c r="F2" s="23" t="s">
        <v>5</v>
      </c>
      <c r="G2" s="23" t="s">
        <v>6</v>
      </c>
    </row>
    <row r="3" spans="1:7">
      <c r="A3" s="12" t="s">
        <v>125</v>
      </c>
      <c r="B3" s="13"/>
      <c r="C3" s="13"/>
      <c r="D3" s="13"/>
      <c r="E3" s="13"/>
      <c r="F3" s="13"/>
      <c r="G3" s="13"/>
    </row>
    <row r="4" spans="1:7">
      <c r="A4" s="12"/>
      <c r="B4" s="13"/>
      <c r="C4" s="13"/>
      <c r="D4" s="13"/>
      <c r="E4" s="13"/>
      <c r="F4" s="13"/>
      <c r="G4" s="13"/>
    </row>
    <row r="5" spans="1:7">
      <c r="A5" s="12" t="s">
        <v>126</v>
      </c>
      <c r="B5" s="13">
        <v>7</v>
      </c>
      <c r="C5" s="13">
        <f>[1]CRIME!$B$5</f>
        <v>17</v>
      </c>
      <c r="D5" s="13">
        <v>127</v>
      </c>
      <c r="E5" s="13">
        <f>[1]CRIME!$D$5</f>
        <v>128</v>
      </c>
      <c r="F5" s="27">
        <f>(B5-C5)/C5</f>
        <v>-0.58823529411764708</v>
      </c>
      <c r="G5" s="27">
        <f>(D5-E5)/E5</f>
        <v>-7.8125E-3</v>
      </c>
    </row>
    <row r="6" spans="1:7">
      <c r="A6" s="12" t="s">
        <v>127</v>
      </c>
      <c r="B6" s="13">
        <v>94</v>
      </c>
      <c r="C6" s="13">
        <f>[1]CRIME!$B$6</f>
        <v>139</v>
      </c>
      <c r="D6" s="13">
        <v>1025</v>
      </c>
      <c r="E6" s="13">
        <f>[1]CRIME!$D$6</f>
        <v>1186</v>
      </c>
      <c r="F6" s="27">
        <f t="shared" ref="F6:F51" si="0">(B6-C6)/C6</f>
        <v>-0.32374100719424459</v>
      </c>
      <c r="G6" s="27">
        <f t="shared" ref="G6:G51" si="1">(D6-E6)/E6</f>
        <v>-0.13575042158516021</v>
      </c>
    </row>
    <row r="7" spans="1:7">
      <c r="A7" s="12" t="s">
        <v>20</v>
      </c>
      <c r="B7" s="13">
        <v>778</v>
      </c>
      <c r="C7" s="13">
        <f>[1]CRIME!$B$7</f>
        <v>420</v>
      </c>
      <c r="D7" s="13">
        <v>4633</v>
      </c>
      <c r="E7" s="13">
        <f>[1]CRIME!$D$7</f>
        <v>4573</v>
      </c>
      <c r="F7" s="27">
        <f t="shared" si="0"/>
        <v>0.85238095238095235</v>
      </c>
      <c r="G7" s="27">
        <f t="shared" si="1"/>
        <v>1.3120489831620381E-2</v>
      </c>
    </row>
    <row r="8" spans="1:7">
      <c r="A8" s="12" t="s">
        <v>7</v>
      </c>
      <c r="B8" s="13">
        <v>1</v>
      </c>
      <c r="C8" s="13">
        <f>[1]CRIME!$B$8</f>
        <v>3</v>
      </c>
      <c r="D8" s="13">
        <v>4</v>
      </c>
      <c r="E8" s="13">
        <f>[1]CRIME!$D$8</f>
        <v>12</v>
      </c>
      <c r="F8" s="27"/>
      <c r="G8" s="27">
        <f t="shared" si="1"/>
        <v>-0.66666666666666663</v>
      </c>
    </row>
    <row r="9" spans="1:7">
      <c r="A9" s="12" t="s">
        <v>14</v>
      </c>
      <c r="B9" s="13">
        <v>11</v>
      </c>
      <c r="C9" s="13">
        <f>[1]CRIME!$B$9</f>
        <v>8</v>
      </c>
      <c r="D9" s="13">
        <v>70</v>
      </c>
      <c r="E9" s="13">
        <f>[1]CRIME!$D$9</f>
        <v>75</v>
      </c>
      <c r="F9" s="27">
        <f t="shared" si="0"/>
        <v>0.375</v>
      </c>
      <c r="G9" s="27">
        <f t="shared" si="1"/>
        <v>-6.6666666666666666E-2</v>
      </c>
    </row>
    <row r="10" spans="1:7">
      <c r="A10" s="12" t="s">
        <v>212</v>
      </c>
      <c r="B10" s="13">
        <v>0</v>
      </c>
      <c r="C10" s="13">
        <f>0</f>
        <v>0</v>
      </c>
      <c r="D10" s="13">
        <v>4</v>
      </c>
      <c r="E10" s="13">
        <f>0</f>
        <v>0</v>
      </c>
      <c r="F10" s="13">
        <f>0</f>
        <v>0</v>
      </c>
      <c r="G10" s="13">
        <f>0</f>
        <v>0</v>
      </c>
    </row>
    <row r="11" spans="1:7">
      <c r="A11" s="12" t="s">
        <v>173</v>
      </c>
      <c r="B11" s="13">
        <v>0</v>
      </c>
      <c r="C11" s="13">
        <f>[1]CRIME!$B$10</f>
        <v>0</v>
      </c>
      <c r="D11" s="13">
        <v>0</v>
      </c>
      <c r="E11" s="13">
        <f>[1]CRIME!$D$10</f>
        <v>0</v>
      </c>
      <c r="F11" s="13">
        <f>[1]CRIME!$D$10</f>
        <v>0</v>
      </c>
      <c r="G11" s="13">
        <f>[1]CRIME!$D$10</f>
        <v>0</v>
      </c>
    </row>
    <row r="12" spans="1:7">
      <c r="A12" s="12" t="s">
        <v>128</v>
      </c>
      <c r="B12" s="13">
        <v>78</v>
      </c>
      <c r="C12" s="13">
        <f>[1]CRIME!$B$11</f>
        <v>134</v>
      </c>
      <c r="D12" s="13">
        <v>922</v>
      </c>
      <c r="E12" s="13">
        <f>[1]CRIME!$D$11</f>
        <v>1009</v>
      </c>
      <c r="F12" s="27">
        <f t="shared" si="0"/>
        <v>-0.41791044776119401</v>
      </c>
      <c r="G12" s="27">
        <f t="shared" si="1"/>
        <v>-8.6223984142715565E-2</v>
      </c>
    </row>
    <row r="13" spans="1:7">
      <c r="A13" s="12" t="s">
        <v>129</v>
      </c>
      <c r="B13" s="13">
        <v>9</v>
      </c>
      <c r="C13" s="13">
        <f>[1]CRIME!$B$12</f>
        <v>16</v>
      </c>
      <c r="D13" s="13">
        <v>142</v>
      </c>
      <c r="E13" s="13">
        <f>[1]CRIME!$D$12</f>
        <v>134</v>
      </c>
      <c r="F13" s="27">
        <f t="shared" si="0"/>
        <v>-0.4375</v>
      </c>
      <c r="G13" s="27">
        <f t="shared" si="1"/>
        <v>5.9701492537313432E-2</v>
      </c>
    </row>
    <row r="14" spans="1:7">
      <c r="A14" s="12" t="s">
        <v>130</v>
      </c>
      <c r="B14" s="13">
        <v>14</v>
      </c>
      <c r="C14" s="13">
        <f>[1]CRIME!$B$13</f>
        <v>19</v>
      </c>
      <c r="D14" s="13">
        <v>146</v>
      </c>
      <c r="E14" s="13">
        <f>[1]CRIME!$D$13</f>
        <v>159</v>
      </c>
      <c r="F14" s="27">
        <f t="shared" si="0"/>
        <v>-0.26315789473684209</v>
      </c>
      <c r="G14" s="27">
        <f t="shared" si="1"/>
        <v>-8.1761006289308172E-2</v>
      </c>
    </row>
    <row r="15" spans="1:7">
      <c r="A15" s="12" t="s">
        <v>15</v>
      </c>
      <c r="B15" s="13">
        <v>1</v>
      </c>
      <c r="C15" s="13">
        <f>[1]CRIME!$B$14</f>
        <v>1</v>
      </c>
      <c r="D15" s="13">
        <v>18</v>
      </c>
      <c r="E15" s="13">
        <f>[1]CRIME!$D$14</f>
        <v>12</v>
      </c>
      <c r="F15" s="27">
        <f t="shared" si="0"/>
        <v>0</v>
      </c>
      <c r="G15" s="27">
        <f t="shared" si="1"/>
        <v>0.5</v>
      </c>
    </row>
    <row r="16" spans="1:7">
      <c r="A16" s="12" t="s">
        <v>131</v>
      </c>
      <c r="B16" s="13">
        <v>73</v>
      </c>
      <c r="C16" s="13">
        <f>[1]CRIME!$B$15</f>
        <v>107</v>
      </c>
      <c r="D16" s="13">
        <v>819</v>
      </c>
      <c r="E16" s="13">
        <f>[1]CRIME!$D$15</f>
        <v>922</v>
      </c>
      <c r="F16" s="27">
        <f t="shared" si="0"/>
        <v>-0.31775700934579437</v>
      </c>
      <c r="G16" s="27">
        <f t="shared" si="1"/>
        <v>-0.11171366594360087</v>
      </c>
    </row>
    <row r="17" spans="1:18">
      <c r="A17" s="12" t="s">
        <v>16</v>
      </c>
      <c r="B17" s="13">
        <v>14</v>
      </c>
      <c r="C17" s="13">
        <f>[1]CRIME!$B$16</f>
        <v>18</v>
      </c>
      <c r="D17" s="13">
        <v>126</v>
      </c>
      <c r="E17" s="13">
        <f>[1]CRIME!$D$16</f>
        <v>174</v>
      </c>
      <c r="F17" s="27">
        <f t="shared" si="0"/>
        <v>-0.22222222222222221</v>
      </c>
      <c r="G17" s="27">
        <f t="shared" si="1"/>
        <v>-0.27586206896551724</v>
      </c>
    </row>
    <row r="18" spans="1:18">
      <c r="A18" s="12" t="s">
        <v>132</v>
      </c>
      <c r="B18" s="13">
        <v>33</v>
      </c>
      <c r="C18" s="13">
        <f>[1]CRIME!$B$17</f>
        <v>35</v>
      </c>
      <c r="D18" s="13">
        <v>286</v>
      </c>
      <c r="E18" s="13">
        <f>[1]CRIME!$D$17</f>
        <v>383</v>
      </c>
      <c r="F18" s="27">
        <f t="shared" si="0"/>
        <v>-5.7142857142857141E-2</v>
      </c>
      <c r="G18" s="27">
        <f t="shared" si="1"/>
        <v>-0.25326370757180156</v>
      </c>
    </row>
    <row r="19" spans="1:18">
      <c r="A19" s="12" t="s">
        <v>133</v>
      </c>
      <c r="B19" s="13">
        <v>17</v>
      </c>
      <c r="C19" s="13">
        <f>[1]CRIME!$B$18</f>
        <v>6</v>
      </c>
      <c r="D19" s="13">
        <v>123</v>
      </c>
      <c r="E19" s="13">
        <f>[1]CRIME!$D$18</f>
        <v>70</v>
      </c>
      <c r="F19" s="27">
        <f t="shared" si="0"/>
        <v>1.8333333333333333</v>
      </c>
      <c r="G19" s="27">
        <f t="shared" si="1"/>
        <v>0.75714285714285712</v>
      </c>
    </row>
    <row r="20" spans="1:18">
      <c r="A20" s="12" t="s">
        <v>134</v>
      </c>
      <c r="B20" s="13">
        <v>43</v>
      </c>
      <c r="C20" s="13">
        <f>[1]CRIME!$B$19</f>
        <v>53</v>
      </c>
      <c r="D20" s="13">
        <v>465</v>
      </c>
      <c r="E20" s="13">
        <f>[1]CRIME!$D$19</f>
        <v>469</v>
      </c>
      <c r="F20" s="27">
        <f t="shared" si="0"/>
        <v>-0.18867924528301888</v>
      </c>
      <c r="G20" s="27">
        <f t="shared" si="1"/>
        <v>-8.5287846481876331E-3</v>
      </c>
    </row>
    <row r="21" spans="1:18">
      <c r="A21" s="12" t="s">
        <v>135</v>
      </c>
      <c r="B21" s="13">
        <v>36</v>
      </c>
      <c r="C21" s="13">
        <f>[1]CRIME!$B$20</f>
        <v>40</v>
      </c>
      <c r="D21" s="13">
        <v>268</v>
      </c>
      <c r="E21" s="13">
        <f>[1]CRIME!$D$20</f>
        <v>320</v>
      </c>
      <c r="F21" s="27">
        <f t="shared" si="0"/>
        <v>-0.1</v>
      </c>
      <c r="G21" s="27">
        <f t="shared" si="1"/>
        <v>-0.16250000000000001</v>
      </c>
    </row>
    <row r="22" spans="1:18">
      <c r="A22" s="12" t="s">
        <v>136</v>
      </c>
      <c r="B22" s="13">
        <v>4</v>
      </c>
      <c r="C22" s="13">
        <f>[1]CRIME!$B$21</f>
        <v>9</v>
      </c>
      <c r="D22" s="13">
        <v>41</v>
      </c>
      <c r="E22" s="13">
        <f>[1]CRIME!$D$21</f>
        <v>73</v>
      </c>
      <c r="F22" s="27">
        <f t="shared" si="0"/>
        <v>-0.55555555555555558</v>
      </c>
      <c r="G22" s="27">
        <f t="shared" si="1"/>
        <v>-0.43835616438356162</v>
      </c>
    </row>
    <row r="23" spans="1:18">
      <c r="A23" s="12" t="s">
        <v>137</v>
      </c>
      <c r="B23" s="13">
        <v>3</v>
      </c>
      <c r="C23" s="13">
        <f>[1]CRIME!$B$22</f>
        <v>0</v>
      </c>
      <c r="D23" s="13">
        <v>18</v>
      </c>
      <c r="E23" s="13">
        <f>[1]CRIME!$D$22</f>
        <v>6</v>
      </c>
      <c r="F23" s="27">
        <v>0</v>
      </c>
      <c r="G23" s="27">
        <f t="shared" si="1"/>
        <v>2</v>
      </c>
    </row>
    <row r="24" spans="1:18">
      <c r="A24" s="12" t="s">
        <v>138</v>
      </c>
      <c r="B24" s="13">
        <v>2</v>
      </c>
      <c r="C24" s="13">
        <f>[1]CRIME!$B$23</f>
        <v>3</v>
      </c>
      <c r="D24" s="13">
        <v>21</v>
      </c>
      <c r="E24" s="13">
        <f>[1]CRIME!$D$23</f>
        <v>27</v>
      </c>
      <c r="F24" s="27">
        <f t="shared" si="0"/>
        <v>-0.33333333333333331</v>
      </c>
      <c r="G24" s="27">
        <f t="shared" si="1"/>
        <v>-0.22222222222222221</v>
      </c>
    </row>
    <row r="25" spans="1:18">
      <c r="A25" s="12" t="s">
        <v>139</v>
      </c>
      <c r="B25" s="13">
        <v>0</v>
      </c>
      <c r="C25" s="13">
        <f>[1]CRIME!$B$24</f>
        <v>0</v>
      </c>
      <c r="D25" s="13">
        <v>1</v>
      </c>
      <c r="E25" s="13">
        <f>[1]CRIME!$D$24</f>
        <v>4</v>
      </c>
      <c r="F25" s="27">
        <v>0</v>
      </c>
      <c r="G25" s="27">
        <f t="shared" si="1"/>
        <v>-0.75</v>
      </c>
    </row>
    <row r="26" spans="1:18">
      <c r="A26" s="12" t="s">
        <v>156</v>
      </c>
      <c r="B26" s="13">
        <v>0</v>
      </c>
      <c r="C26" s="13">
        <f>[1]CRIME!$B$25</f>
        <v>0</v>
      </c>
      <c r="D26" s="13">
        <v>2</v>
      </c>
      <c r="E26" s="13">
        <f>[1]CRIME!$D$25</f>
        <v>0</v>
      </c>
      <c r="F26" s="27">
        <v>0</v>
      </c>
      <c r="G26" s="27">
        <v>0</v>
      </c>
    </row>
    <row r="27" spans="1:18">
      <c r="A27" s="12" t="s">
        <v>140</v>
      </c>
      <c r="B27" s="13">
        <v>0</v>
      </c>
      <c r="C27" s="13">
        <f>[1]CRIME!$B$26</f>
        <v>0</v>
      </c>
      <c r="D27" s="13">
        <v>4</v>
      </c>
      <c r="E27" s="13">
        <f>[1]CRIME!$D$26</f>
        <v>4</v>
      </c>
      <c r="F27" s="27">
        <v>0</v>
      </c>
      <c r="G27" s="27">
        <f t="shared" si="1"/>
        <v>0</v>
      </c>
    </row>
    <row r="28" spans="1:18">
      <c r="A28" s="12" t="s">
        <v>157</v>
      </c>
      <c r="B28" s="13">
        <v>1</v>
      </c>
      <c r="C28" s="13">
        <f>[1]CRIME!$B$27</f>
        <v>0</v>
      </c>
      <c r="D28" s="13">
        <v>2</v>
      </c>
      <c r="E28" s="13">
        <f>[1]CRIME!$D$27</f>
        <v>3</v>
      </c>
      <c r="F28" s="27">
        <v>0</v>
      </c>
      <c r="G28" s="27">
        <f t="shared" si="1"/>
        <v>-0.33333333333333331</v>
      </c>
    </row>
    <row r="29" spans="1:18">
      <c r="A29" s="12" t="s">
        <v>141</v>
      </c>
      <c r="B29" s="13">
        <v>49</v>
      </c>
      <c r="C29" s="13">
        <f>[1]CRIME!$B$28</f>
        <v>86</v>
      </c>
      <c r="D29" s="13">
        <v>501</v>
      </c>
      <c r="E29" s="13">
        <f>[1]CRIME!$D$28</f>
        <v>706</v>
      </c>
      <c r="F29" s="27">
        <f t="shared" si="0"/>
        <v>-0.43023255813953487</v>
      </c>
      <c r="G29" s="27">
        <f t="shared" si="1"/>
        <v>-0.29036827195467424</v>
      </c>
    </row>
    <row r="30" spans="1:18">
      <c r="A30" s="12" t="s">
        <v>160</v>
      </c>
      <c r="B30" s="13">
        <v>0</v>
      </c>
      <c r="C30" s="13">
        <f>[1]CRIME!$B$29</f>
        <v>0</v>
      </c>
      <c r="D30" s="13">
        <v>0</v>
      </c>
      <c r="E30" s="13">
        <f>[1]CRIME!$D$29</f>
        <v>0</v>
      </c>
      <c r="F30" s="27">
        <v>0</v>
      </c>
      <c r="G30" s="27">
        <v>0</v>
      </c>
    </row>
    <row r="31" spans="1:18">
      <c r="A31" s="12" t="s">
        <v>8</v>
      </c>
      <c r="B31" s="13">
        <v>0</v>
      </c>
      <c r="C31" s="13">
        <f>[1]CRIME!$B$30</f>
        <v>4</v>
      </c>
      <c r="D31" s="13">
        <v>14</v>
      </c>
      <c r="E31" s="13">
        <f>[1]CRIME!$D$30</f>
        <v>18</v>
      </c>
      <c r="F31" s="27">
        <f t="shared" si="0"/>
        <v>-1</v>
      </c>
      <c r="G31" s="27">
        <f t="shared" si="1"/>
        <v>-0.22222222222222221</v>
      </c>
    </row>
    <row r="32" spans="1:18" s="1" customFormat="1">
      <c r="A32" s="12" t="s">
        <v>18</v>
      </c>
      <c r="B32" s="13">
        <v>1</v>
      </c>
      <c r="C32" s="13">
        <f>[1]CRIME!$B$31</f>
        <v>1</v>
      </c>
      <c r="D32" s="13">
        <v>13</v>
      </c>
      <c r="E32" s="13">
        <f>[1]CRIME!$D$31</f>
        <v>20</v>
      </c>
      <c r="F32" s="27">
        <f t="shared" si="0"/>
        <v>0</v>
      </c>
      <c r="G32" s="27">
        <f t="shared" si="1"/>
        <v>-0.35</v>
      </c>
      <c r="H32"/>
      <c r="I32"/>
      <c r="J32"/>
      <c r="K32"/>
      <c r="L32"/>
      <c r="M32"/>
      <c r="N32"/>
      <c r="O32"/>
      <c r="P32"/>
      <c r="Q32"/>
      <c r="R32"/>
    </row>
    <row r="33" spans="1:7">
      <c r="A33" s="12" t="s">
        <v>9</v>
      </c>
      <c r="B33" s="13">
        <v>9</v>
      </c>
      <c r="C33" s="13">
        <f>[1]CRIME!$B$32</f>
        <v>14</v>
      </c>
      <c r="D33" s="13">
        <v>70</v>
      </c>
      <c r="E33" s="13">
        <f>[1]CRIME!$D$32</f>
        <v>93</v>
      </c>
      <c r="F33" s="27">
        <f t="shared" si="0"/>
        <v>-0.35714285714285715</v>
      </c>
      <c r="G33" s="27">
        <f t="shared" si="1"/>
        <v>-0.24731182795698925</v>
      </c>
    </row>
    <row r="34" spans="1:7">
      <c r="A34" s="12" t="s">
        <v>142</v>
      </c>
      <c r="B34" s="13">
        <v>1</v>
      </c>
      <c r="C34" s="13">
        <f>[1]CRIME!$B$33</f>
        <v>0</v>
      </c>
      <c r="D34" s="13">
        <v>2</v>
      </c>
      <c r="E34" s="13">
        <f>[1]CRIME!$D$33</f>
        <v>4</v>
      </c>
      <c r="F34" s="27">
        <v>0</v>
      </c>
      <c r="G34" s="27">
        <f t="shared" si="1"/>
        <v>-0.5</v>
      </c>
    </row>
    <row r="35" spans="1:7">
      <c r="A35" s="12" t="s">
        <v>143</v>
      </c>
      <c r="B35" s="13">
        <v>0</v>
      </c>
      <c r="C35" s="13">
        <f>[1]CRIME!$B$34</f>
        <v>0</v>
      </c>
      <c r="D35" s="13">
        <v>4</v>
      </c>
      <c r="E35" s="13">
        <f>[1]CRIME!$D$34</f>
        <v>0</v>
      </c>
      <c r="F35" s="27">
        <v>0</v>
      </c>
      <c r="G35" s="27">
        <v>0</v>
      </c>
    </row>
    <row r="36" spans="1:7">
      <c r="A36" s="12" t="s">
        <v>144</v>
      </c>
      <c r="B36" s="13">
        <v>0</v>
      </c>
      <c r="C36" s="13">
        <f>[1]CRIME!$B$35</f>
        <v>0</v>
      </c>
      <c r="D36" s="13">
        <v>3</v>
      </c>
      <c r="E36" s="13">
        <f>[1]CRIME!$D$35</f>
        <v>9</v>
      </c>
      <c r="F36" s="27">
        <v>0</v>
      </c>
      <c r="G36" s="27">
        <f t="shared" si="1"/>
        <v>-0.66666666666666663</v>
      </c>
    </row>
    <row r="37" spans="1:7">
      <c r="A37" s="12" t="s">
        <v>145</v>
      </c>
      <c r="B37" s="13">
        <v>4</v>
      </c>
      <c r="C37" s="13">
        <f>[1]CRIME!$B$36</f>
        <v>1</v>
      </c>
      <c r="D37" s="13">
        <v>12</v>
      </c>
      <c r="E37" s="13">
        <f>[1]CRIME!$D$36</f>
        <v>9</v>
      </c>
      <c r="F37" s="27">
        <f t="shared" si="0"/>
        <v>3</v>
      </c>
      <c r="G37" s="27">
        <f t="shared" si="1"/>
        <v>0.33333333333333331</v>
      </c>
    </row>
    <row r="38" spans="1:7">
      <c r="A38" s="12" t="s">
        <v>10</v>
      </c>
      <c r="B38" s="13">
        <v>0</v>
      </c>
      <c r="C38" s="13">
        <f>[1]CRIME!$B$37</f>
        <v>0</v>
      </c>
      <c r="D38" s="13">
        <v>1</v>
      </c>
      <c r="E38" s="13">
        <f>[1]CRIME!$D$37</f>
        <v>2</v>
      </c>
      <c r="F38" s="27">
        <v>0</v>
      </c>
      <c r="G38" s="27">
        <f t="shared" si="1"/>
        <v>-0.5</v>
      </c>
    </row>
    <row r="39" spans="1:7">
      <c r="A39" s="12" t="s">
        <v>146</v>
      </c>
      <c r="B39" s="13">
        <v>1</v>
      </c>
      <c r="C39" s="13">
        <f>[1]CRIME!$B$38</f>
        <v>1</v>
      </c>
      <c r="D39" s="13">
        <v>14</v>
      </c>
      <c r="E39" s="13">
        <f>[1]CRIME!$D$38</f>
        <v>16</v>
      </c>
      <c r="F39" s="27">
        <f t="shared" si="0"/>
        <v>0</v>
      </c>
      <c r="G39" s="27">
        <f t="shared" si="1"/>
        <v>-0.125</v>
      </c>
    </row>
    <row r="40" spans="1:7">
      <c r="A40" s="12" t="s">
        <v>11</v>
      </c>
      <c r="B40" s="13">
        <v>6</v>
      </c>
      <c r="C40" s="13">
        <f>[1]CRIME!$B$39</f>
        <v>10</v>
      </c>
      <c r="D40" s="13">
        <v>67</v>
      </c>
      <c r="E40" s="13">
        <f>[1]CRIME!$D$39</f>
        <v>69</v>
      </c>
      <c r="F40" s="27">
        <f t="shared" si="0"/>
        <v>-0.4</v>
      </c>
      <c r="G40" s="27">
        <f t="shared" si="1"/>
        <v>-2.8985507246376812E-2</v>
      </c>
    </row>
    <row r="41" spans="1:7">
      <c r="A41" s="12" t="s">
        <v>19</v>
      </c>
      <c r="B41" s="13">
        <v>10</v>
      </c>
      <c r="C41" s="13">
        <f>[1]CRIME!$B$40</f>
        <v>7</v>
      </c>
      <c r="D41" s="13">
        <v>81</v>
      </c>
      <c r="E41" s="13">
        <f>[1]CRIME!$D$40</f>
        <v>79</v>
      </c>
      <c r="F41" s="27">
        <f t="shared" si="0"/>
        <v>0.42857142857142855</v>
      </c>
      <c r="G41" s="27">
        <f t="shared" si="1"/>
        <v>2.5316455696202531E-2</v>
      </c>
    </row>
    <row r="42" spans="1:7">
      <c r="A42" s="12" t="s">
        <v>147</v>
      </c>
      <c r="B42" s="13">
        <v>0</v>
      </c>
      <c r="C42" s="13">
        <f>[1]CRIME!$B$41</f>
        <v>0</v>
      </c>
      <c r="D42" s="13">
        <v>4</v>
      </c>
      <c r="E42" s="13">
        <f>[1]CRIME!$D$41</f>
        <v>3</v>
      </c>
      <c r="F42" s="27">
        <v>0</v>
      </c>
      <c r="G42" s="27">
        <f t="shared" si="1"/>
        <v>0.33333333333333331</v>
      </c>
    </row>
    <row r="43" spans="1:7">
      <c r="A43" s="12" t="s">
        <v>148</v>
      </c>
      <c r="B43" s="13">
        <v>36</v>
      </c>
      <c r="C43" s="13">
        <f>[1]CRIME!$B$42</f>
        <v>32</v>
      </c>
      <c r="D43" s="13">
        <v>333</v>
      </c>
      <c r="E43" s="13">
        <f>[1]CRIME!$D$42</f>
        <v>289</v>
      </c>
      <c r="F43" s="27">
        <f t="shared" si="0"/>
        <v>0.125</v>
      </c>
      <c r="G43" s="27">
        <f t="shared" si="1"/>
        <v>0.15224913494809689</v>
      </c>
    </row>
    <row r="44" spans="1:7">
      <c r="A44" s="12" t="s">
        <v>149</v>
      </c>
      <c r="B44" s="13">
        <v>38</v>
      </c>
      <c r="C44" s="13">
        <f>[1]CRIME!$B$43</f>
        <v>62</v>
      </c>
      <c r="D44" s="13">
        <v>413</v>
      </c>
      <c r="E44" s="13">
        <f>[1]CRIME!$D$43</f>
        <v>469</v>
      </c>
      <c r="F44" s="27">
        <f t="shared" si="0"/>
        <v>-0.38709677419354838</v>
      </c>
      <c r="G44" s="27">
        <f t="shared" si="1"/>
        <v>-0.11940298507462686</v>
      </c>
    </row>
    <row r="45" spans="1:7">
      <c r="A45" s="12" t="s">
        <v>150</v>
      </c>
      <c r="B45" s="13">
        <v>6</v>
      </c>
      <c r="C45" s="13">
        <f>[1]CRIME!$B$44</f>
        <v>3</v>
      </c>
      <c r="D45" s="13">
        <v>37</v>
      </c>
      <c r="E45" s="13">
        <f>[1]CRIME!$D$44</f>
        <v>44</v>
      </c>
      <c r="F45" s="27">
        <f t="shared" si="0"/>
        <v>1</v>
      </c>
      <c r="G45" s="27">
        <f t="shared" si="1"/>
        <v>-0.15909090909090909</v>
      </c>
    </row>
    <row r="46" spans="1:7">
      <c r="A46" s="12" t="s">
        <v>151</v>
      </c>
      <c r="B46" s="13">
        <v>40</v>
      </c>
      <c r="C46" s="13">
        <f>[1]CRIME!$B$45</f>
        <v>66</v>
      </c>
      <c r="D46" s="13">
        <v>512</v>
      </c>
      <c r="E46" s="13">
        <f>[1]CRIME!$D$45</f>
        <v>495</v>
      </c>
      <c r="F46" s="27">
        <f t="shared" si="0"/>
        <v>-0.39393939393939392</v>
      </c>
      <c r="G46" s="27">
        <f t="shared" si="1"/>
        <v>3.4343434343434343E-2</v>
      </c>
    </row>
    <row r="47" spans="1:7">
      <c r="A47" s="12" t="s">
        <v>158</v>
      </c>
      <c r="B47" s="13">
        <v>0</v>
      </c>
      <c r="C47" s="13">
        <f>[1]CRIME!$B$46</f>
        <v>0</v>
      </c>
      <c r="D47" s="13">
        <v>0</v>
      </c>
      <c r="E47" s="13">
        <f>[1]CRIME!$D$46</f>
        <v>2</v>
      </c>
      <c r="F47" s="27">
        <v>0</v>
      </c>
      <c r="G47" s="27">
        <f t="shared" si="1"/>
        <v>-1</v>
      </c>
    </row>
    <row r="48" spans="1:7">
      <c r="A48" s="12" t="s">
        <v>152</v>
      </c>
      <c r="B48" s="13">
        <v>33</v>
      </c>
      <c r="C48" s="13">
        <f>[1]CRIME!$B$47</f>
        <v>37</v>
      </c>
      <c r="D48" s="13">
        <v>291</v>
      </c>
      <c r="E48" s="13">
        <f>[1]CRIME!$D$47</f>
        <v>354</v>
      </c>
      <c r="F48" s="27">
        <f t="shared" si="0"/>
        <v>-0.10810810810810811</v>
      </c>
      <c r="G48" s="27">
        <f t="shared" si="1"/>
        <v>-0.17796610169491525</v>
      </c>
    </row>
    <row r="49" spans="1:7">
      <c r="A49" s="12" t="s">
        <v>153</v>
      </c>
      <c r="B49" s="13">
        <v>8</v>
      </c>
      <c r="C49" s="13">
        <f>[1]CRIME!$B$48</f>
        <v>3</v>
      </c>
      <c r="D49" s="13">
        <v>36</v>
      </c>
      <c r="E49" s="13">
        <f>[1]CRIME!$D$47</f>
        <v>354</v>
      </c>
      <c r="F49" s="27">
        <f t="shared" si="0"/>
        <v>1.6666666666666667</v>
      </c>
      <c r="G49" s="27">
        <f t="shared" si="1"/>
        <v>-0.89830508474576276</v>
      </c>
    </row>
    <row r="50" spans="1:7">
      <c r="A50" s="12" t="s">
        <v>155</v>
      </c>
      <c r="B50" s="13">
        <v>20</v>
      </c>
      <c r="C50" s="13">
        <f>[1]CRIME!$B$49</f>
        <v>21</v>
      </c>
      <c r="D50" s="13">
        <v>173</v>
      </c>
      <c r="E50" s="13">
        <f>[1]CRIME!$D$49</f>
        <v>205</v>
      </c>
      <c r="F50" s="27">
        <f t="shared" si="0"/>
        <v>-4.7619047619047616E-2</v>
      </c>
      <c r="G50" s="27">
        <f t="shared" si="1"/>
        <v>-0.15609756097560976</v>
      </c>
    </row>
    <row r="51" spans="1:7">
      <c r="A51" s="12" t="s">
        <v>12</v>
      </c>
      <c r="B51" s="13">
        <v>5</v>
      </c>
      <c r="C51" s="13">
        <f>[1]CRIME!$B$50</f>
        <v>9</v>
      </c>
      <c r="D51" s="13">
        <v>61</v>
      </c>
      <c r="E51" s="13">
        <f>[1]CRIME!$D$50</f>
        <v>54</v>
      </c>
      <c r="F51" s="27">
        <f t="shared" si="0"/>
        <v>-0.44444444444444442</v>
      </c>
      <c r="G51" s="27">
        <f t="shared" si="1"/>
        <v>0.12962962962962962</v>
      </c>
    </row>
    <row r="52" spans="1:7">
      <c r="A52" s="12" t="s">
        <v>154</v>
      </c>
      <c r="B52" s="13">
        <v>0</v>
      </c>
      <c r="C52" s="13">
        <f>[1]CRIME!$B$51</f>
        <v>0</v>
      </c>
      <c r="D52" s="13">
        <v>0</v>
      </c>
      <c r="E52" s="13">
        <f>[1]CRIME!$D$51</f>
        <v>0</v>
      </c>
      <c r="F52" s="27">
        <v>0</v>
      </c>
      <c r="G52" s="27">
        <v>0</v>
      </c>
    </row>
    <row r="53" spans="1:7">
      <c r="A53" s="14"/>
      <c r="B53" s="13"/>
      <c r="C53" s="13"/>
      <c r="D53" s="13"/>
      <c r="E53" s="13"/>
      <c r="F53" s="14" t="s">
        <v>5</v>
      </c>
      <c r="G53" s="14" t="s">
        <v>6</v>
      </c>
    </row>
    <row r="54" spans="1:7">
      <c r="A54" s="14"/>
      <c r="B54" s="14" t="s">
        <v>1</v>
      </c>
      <c r="C54" s="14" t="s">
        <v>2</v>
      </c>
      <c r="D54" s="14" t="s">
        <v>3</v>
      </c>
      <c r="E54" s="14" t="s">
        <v>4</v>
      </c>
      <c r="F54" s="27"/>
      <c r="G54" s="27"/>
    </row>
    <row r="55" spans="1:7">
      <c r="A55" s="12" t="s">
        <v>21</v>
      </c>
      <c r="B55" s="28">
        <f>SUM(B5:B52)</f>
        <v>1486</v>
      </c>
      <c r="C55" s="28">
        <f>SUM(C5:C54)</f>
        <v>1385</v>
      </c>
      <c r="D55" s="13">
        <f>SUM(D5:D52)</f>
        <v>11909</v>
      </c>
      <c r="E55" s="28">
        <f>SUM(E5:E51)</f>
        <v>13037</v>
      </c>
      <c r="F55" s="29">
        <f>(B55-C55)/C55</f>
        <v>7.2924187725631764E-2</v>
      </c>
      <c r="G55" s="29">
        <f>(D55-E55)/E55</f>
        <v>-8.6522973076628054E-2</v>
      </c>
    </row>
  </sheetData>
  <phoneticPr fontId="3" type="noConversion"/>
  <conditionalFormatting sqref="F5:G9 F12:G54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E22" sqref="E22"/>
    </sheetView>
  </sheetViews>
  <sheetFormatPr defaultRowHeight="12.75"/>
  <cols>
    <col min="1" max="1" width="25.5703125" style="1" bestFit="1" customWidth="1"/>
    <col min="2" max="2" width="10.85546875" bestFit="1" customWidth="1"/>
    <col min="3" max="3" width="20.140625" bestFit="1" customWidth="1"/>
    <col min="4" max="4" width="9.28515625" customWidth="1"/>
    <col min="5" max="5" width="10.85546875" customWidth="1"/>
    <col min="6" max="6" width="17.28515625" bestFit="1" customWidth="1"/>
    <col min="7" max="7" width="12.140625" bestFit="1" customWidth="1"/>
  </cols>
  <sheetData>
    <row r="1" spans="1:7">
      <c r="A1" s="12" t="s">
        <v>217</v>
      </c>
      <c r="B1" s="13"/>
      <c r="C1" s="13"/>
      <c r="D1" s="13"/>
      <c r="E1" s="13"/>
      <c r="F1" s="13"/>
      <c r="G1" s="13"/>
    </row>
    <row r="2" spans="1:7">
      <c r="A2" s="12"/>
      <c r="B2" s="13"/>
      <c r="C2" s="13"/>
      <c r="D2" s="13"/>
      <c r="E2" s="13"/>
      <c r="F2" s="13"/>
      <c r="G2" s="13"/>
    </row>
    <row r="3" spans="1:7" s="1" customFormat="1">
      <c r="A3" s="14"/>
      <c r="B3" s="12" t="s">
        <v>1</v>
      </c>
      <c r="C3" s="12" t="s">
        <v>33</v>
      </c>
      <c r="D3" s="12" t="s">
        <v>3</v>
      </c>
      <c r="E3" s="12" t="s">
        <v>4</v>
      </c>
      <c r="F3" s="14" t="s">
        <v>5</v>
      </c>
      <c r="G3" s="14" t="s">
        <v>6</v>
      </c>
    </row>
    <row r="4" spans="1:7">
      <c r="A4" s="12" t="s">
        <v>22</v>
      </c>
      <c r="B4" s="15">
        <v>91</v>
      </c>
      <c r="C4" s="15">
        <v>109</v>
      </c>
      <c r="D4" s="15">
        <v>942</v>
      </c>
      <c r="E4" s="16">
        <v>1252</v>
      </c>
      <c r="F4" s="17">
        <f>(B4-C4)/C4</f>
        <v>-0.16513761467889909</v>
      </c>
      <c r="G4" s="17">
        <f>(D4-E4)/E4</f>
        <v>-0.24760383386581469</v>
      </c>
    </row>
    <row r="5" spans="1:7">
      <c r="A5" s="12" t="s">
        <v>23</v>
      </c>
      <c r="B5" s="15">
        <v>35</v>
      </c>
      <c r="C5" s="15">
        <v>54</v>
      </c>
      <c r="D5" s="15">
        <v>428</v>
      </c>
      <c r="E5" s="18">
        <v>539</v>
      </c>
      <c r="F5" s="17">
        <f t="shared" ref="F5:F16" si="0">(B5-C5)/C5</f>
        <v>-0.35185185185185186</v>
      </c>
      <c r="G5" s="17">
        <f t="shared" ref="G5:G16" si="1">(D5-E5)/E5</f>
        <v>-0.20593692022263452</v>
      </c>
    </row>
    <row r="6" spans="1:7">
      <c r="A6" s="12" t="s">
        <v>24</v>
      </c>
      <c r="B6" s="15">
        <v>426</v>
      </c>
      <c r="C6" s="15">
        <v>592</v>
      </c>
      <c r="D6" s="16">
        <v>5007</v>
      </c>
      <c r="E6" s="16">
        <v>5809</v>
      </c>
      <c r="F6" s="19">
        <f t="shared" si="0"/>
        <v>-0.28040540540540543</v>
      </c>
      <c r="G6" s="19">
        <f t="shared" si="1"/>
        <v>-0.13806162850748838</v>
      </c>
    </row>
    <row r="7" spans="1:7">
      <c r="A7" s="12" t="s">
        <v>17</v>
      </c>
      <c r="B7" s="18">
        <v>29</v>
      </c>
      <c r="C7" s="18">
        <v>25</v>
      </c>
      <c r="D7" s="18">
        <v>214</v>
      </c>
      <c r="E7" s="18">
        <v>307</v>
      </c>
      <c r="F7" s="20">
        <f t="shared" si="0"/>
        <v>0.16</v>
      </c>
      <c r="G7" s="19">
        <f t="shared" si="1"/>
        <v>-0.30293159609120524</v>
      </c>
    </row>
    <row r="8" spans="1:7">
      <c r="A8" s="12" t="s">
        <v>25</v>
      </c>
      <c r="B8" s="16">
        <v>1707</v>
      </c>
      <c r="C8" s="16">
        <v>1471</v>
      </c>
      <c r="D8" s="16">
        <v>13877</v>
      </c>
      <c r="E8" s="16">
        <v>12297</v>
      </c>
      <c r="F8" s="17">
        <f t="shared" si="0"/>
        <v>0.16043507817811012</v>
      </c>
      <c r="G8" s="17">
        <f t="shared" si="1"/>
        <v>0.1284866227535171</v>
      </c>
    </row>
    <row r="9" spans="1:7">
      <c r="A9" s="12" t="s">
        <v>26</v>
      </c>
      <c r="B9" s="18">
        <v>129</v>
      </c>
      <c r="C9" s="18">
        <v>169</v>
      </c>
      <c r="D9" s="16">
        <v>1215</v>
      </c>
      <c r="E9" s="16">
        <v>1263</v>
      </c>
      <c r="F9" s="19">
        <f t="shared" si="0"/>
        <v>-0.23668639053254437</v>
      </c>
      <c r="G9" s="19">
        <f t="shared" si="1"/>
        <v>-3.800475059382423E-2</v>
      </c>
    </row>
    <row r="10" spans="1:7">
      <c r="A10" s="12" t="s">
        <v>27</v>
      </c>
      <c r="B10" s="18">
        <v>9</v>
      </c>
      <c r="C10" s="18">
        <v>15</v>
      </c>
      <c r="D10" s="18">
        <v>79</v>
      </c>
      <c r="E10" s="18">
        <v>141</v>
      </c>
      <c r="F10" s="21">
        <f t="shared" si="0"/>
        <v>-0.4</v>
      </c>
      <c r="G10" s="21">
        <f t="shared" si="1"/>
        <v>-0.43971631205673761</v>
      </c>
    </row>
    <row r="11" spans="1:7">
      <c r="A11" s="12" t="s">
        <v>28</v>
      </c>
      <c r="B11" s="16">
        <v>6667</v>
      </c>
      <c r="C11" s="16">
        <v>5114</v>
      </c>
      <c r="D11" s="16">
        <v>59650</v>
      </c>
      <c r="E11" s="16">
        <v>24258</v>
      </c>
      <c r="F11" s="19">
        <f t="shared" si="0"/>
        <v>0.30367618302698474</v>
      </c>
      <c r="G11" s="19">
        <f t="shared" si="1"/>
        <v>1.4589826036771374</v>
      </c>
    </row>
    <row r="12" spans="1:7">
      <c r="A12" s="12" t="s">
        <v>29</v>
      </c>
      <c r="B12" s="18">
        <v>262</v>
      </c>
      <c r="C12" s="18">
        <v>307</v>
      </c>
      <c r="D12" s="16">
        <v>2110</v>
      </c>
      <c r="E12" s="16">
        <v>2420</v>
      </c>
      <c r="F12" s="17">
        <f t="shared" si="0"/>
        <v>-0.1465798045602606</v>
      </c>
      <c r="G12" s="17">
        <f t="shared" si="1"/>
        <v>-0.128099173553719</v>
      </c>
    </row>
    <row r="13" spans="1:7">
      <c r="A13" s="12" t="s">
        <v>30</v>
      </c>
      <c r="B13" s="18">
        <v>5</v>
      </c>
      <c r="C13" s="18">
        <v>0</v>
      </c>
      <c r="D13" s="18">
        <v>26</v>
      </c>
      <c r="E13" s="18">
        <v>21</v>
      </c>
      <c r="F13" s="21">
        <v>0</v>
      </c>
      <c r="G13" s="21">
        <f t="shared" si="1"/>
        <v>0.23809523809523808</v>
      </c>
    </row>
    <row r="14" spans="1:7">
      <c r="A14" s="12" t="s">
        <v>31</v>
      </c>
      <c r="B14" s="18">
        <v>401</v>
      </c>
      <c r="C14" s="18">
        <v>317</v>
      </c>
      <c r="D14" s="16">
        <v>4132</v>
      </c>
      <c r="E14" s="16">
        <v>3911</v>
      </c>
      <c r="F14" s="21">
        <f t="shared" si="0"/>
        <v>0.26498422712933756</v>
      </c>
      <c r="G14" s="21">
        <f t="shared" si="1"/>
        <v>5.6507287138839173E-2</v>
      </c>
    </row>
    <row r="15" spans="1:7">
      <c r="A15" s="12" t="s">
        <v>32</v>
      </c>
      <c r="B15" s="16">
        <v>60073</v>
      </c>
      <c r="C15" s="16">
        <v>55858</v>
      </c>
      <c r="D15" s="16">
        <v>546472</v>
      </c>
      <c r="E15" s="16">
        <v>255338</v>
      </c>
      <c r="F15" s="21">
        <f t="shared" si="0"/>
        <v>7.5459200114576241E-2</v>
      </c>
      <c r="G15" s="21">
        <f t="shared" si="1"/>
        <v>1.1401906492570633</v>
      </c>
    </row>
    <row r="16" spans="1:7">
      <c r="A16" s="12" t="s">
        <v>163</v>
      </c>
      <c r="B16" s="22">
        <v>9155.9</v>
      </c>
      <c r="C16" s="22">
        <v>9280.84</v>
      </c>
      <c r="D16" s="16">
        <v>99297</v>
      </c>
      <c r="E16" s="22">
        <v>84173.21</v>
      </c>
      <c r="F16" s="21">
        <f t="shared" si="0"/>
        <v>-1.3462143512871734E-2</v>
      </c>
      <c r="G16" s="21">
        <f t="shared" si="1"/>
        <v>0.17967462569147585</v>
      </c>
    </row>
    <row r="18" spans="1:7">
      <c r="A18" s="3"/>
      <c r="B18" s="4"/>
      <c r="C18" s="4"/>
      <c r="D18" s="4"/>
      <c r="E18" s="4"/>
      <c r="F18" s="4"/>
      <c r="G18" s="4"/>
    </row>
    <row r="19" spans="1:7" s="1" customFormat="1">
      <c r="A19" s="3"/>
      <c r="B19" s="3"/>
      <c r="C19" s="3"/>
      <c r="D19" s="3"/>
      <c r="E19" s="3"/>
      <c r="F19" s="3"/>
      <c r="G19" s="3"/>
    </row>
    <row r="20" spans="1:7">
      <c r="A20" s="3"/>
      <c r="B20" s="4"/>
      <c r="C20" s="4"/>
      <c r="D20" s="4"/>
      <c r="E20" s="4"/>
      <c r="F20" s="4"/>
      <c r="G20" s="4"/>
    </row>
    <row r="21" spans="1:7">
      <c r="A21" s="3"/>
      <c r="B21" s="4"/>
      <c r="C21" s="4"/>
      <c r="D21" s="4"/>
      <c r="E21" s="4"/>
      <c r="F21" s="4"/>
      <c r="G21" s="4"/>
    </row>
    <row r="22" spans="1:7">
      <c r="A22" s="3"/>
      <c r="B22" s="4"/>
      <c r="C22" s="4"/>
      <c r="D22" s="4"/>
      <c r="E22" s="4"/>
      <c r="F22" s="4"/>
      <c r="G22" s="4"/>
    </row>
    <row r="23" spans="1:7">
      <c r="A23" s="3"/>
      <c r="B23" s="4"/>
      <c r="C23" s="4"/>
      <c r="D23" s="4"/>
      <c r="E23" s="4"/>
      <c r="F23" s="4"/>
      <c r="G23" s="4"/>
    </row>
    <row r="24" spans="1:7">
      <c r="A24" s="3"/>
      <c r="B24" s="4"/>
      <c r="C24" s="4"/>
      <c r="D24" s="4"/>
      <c r="E24" s="4"/>
      <c r="F24" s="4"/>
      <c r="G24" s="4"/>
    </row>
    <row r="25" spans="1:7">
      <c r="A25" s="3"/>
      <c r="B25" s="4"/>
      <c r="C25" s="4"/>
      <c r="D25" s="4"/>
      <c r="E25" s="4"/>
      <c r="F25" s="4"/>
      <c r="G25" s="4"/>
    </row>
    <row r="26" spans="1:7">
      <c r="A26" s="3"/>
      <c r="B26" s="4"/>
      <c r="C26" s="4"/>
      <c r="D26" s="4"/>
      <c r="E26" s="4"/>
      <c r="F26" s="4"/>
      <c r="G26" s="4"/>
    </row>
    <row r="27" spans="1:7">
      <c r="A27" s="3"/>
      <c r="B27" s="4"/>
      <c r="C27" s="4"/>
      <c r="D27" s="4"/>
      <c r="E27" s="4"/>
      <c r="F27" s="4"/>
      <c r="G27" s="4"/>
    </row>
    <row r="28" spans="1:7">
      <c r="A28" s="3"/>
      <c r="B28" s="4"/>
      <c r="C28" s="4"/>
      <c r="D28" s="4"/>
      <c r="E28" s="4"/>
      <c r="F28" s="4"/>
      <c r="G28" s="4"/>
    </row>
    <row r="29" spans="1:7">
      <c r="A29" s="3"/>
      <c r="B29" s="4"/>
      <c r="C29" s="4"/>
      <c r="D29" s="4"/>
      <c r="E29" s="4"/>
      <c r="F29" s="4"/>
      <c r="G29" s="4"/>
    </row>
    <row r="30" spans="1:7">
      <c r="A30" s="3"/>
      <c r="B30" s="4"/>
      <c r="C30" s="4"/>
      <c r="D30" s="4"/>
      <c r="E30" s="4"/>
      <c r="F30" s="4"/>
      <c r="G30" s="4"/>
    </row>
    <row r="31" spans="1:7">
      <c r="A31" s="3"/>
      <c r="B31" s="4"/>
      <c r="C31" s="4"/>
      <c r="D31" s="4"/>
      <c r="E31" s="4"/>
      <c r="F31" s="4"/>
      <c r="G31" s="4"/>
    </row>
    <row r="32" spans="1:7">
      <c r="A32" s="3"/>
      <c r="B32" s="4"/>
      <c r="C32" s="4"/>
      <c r="D32" s="4"/>
      <c r="E32" s="4"/>
      <c r="F32" s="4"/>
      <c r="G32" s="4"/>
    </row>
    <row r="33" spans="1:7">
      <c r="A33" s="3"/>
      <c r="B33" s="4"/>
      <c r="C33" s="4"/>
      <c r="D33" s="4"/>
      <c r="E33" s="4"/>
      <c r="F33" s="4"/>
      <c r="G33" s="4"/>
    </row>
    <row r="34" spans="1:7">
      <c r="A34" s="3"/>
      <c r="B34" s="4"/>
      <c r="C34" s="4"/>
      <c r="D34" s="4"/>
      <c r="E34" s="4"/>
      <c r="F34" s="4"/>
      <c r="G34" s="4"/>
    </row>
    <row r="35" spans="1:7">
      <c r="A35" s="3"/>
      <c r="B35" s="4"/>
      <c r="C35" s="4"/>
      <c r="D35" s="4"/>
      <c r="E35" s="4"/>
      <c r="F35" s="4"/>
      <c r="G35" s="4"/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G11" sqref="A4:G11"/>
    </sheetView>
  </sheetViews>
  <sheetFormatPr defaultRowHeight="12.75"/>
  <cols>
    <col min="1" max="1" width="36" style="1" bestFit="1" customWidth="1"/>
    <col min="2" max="2" width="10.85546875" bestFit="1" customWidth="1"/>
    <col min="3" max="3" width="20.140625" bestFit="1" customWidth="1"/>
    <col min="4" max="4" width="4.5703125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36</v>
      </c>
    </row>
    <row r="4" spans="1:7">
      <c r="A4" s="12" t="s">
        <v>120</v>
      </c>
      <c r="B4" s="13"/>
      <c r="C4" s="13"/>
      <c r="D4" s="13"/>
      <c r="E4" s="13"/>
      <c r="F4" s="13"/>
      <c r="G4" s="13"/>
    </row>
    <row r="5" spans="1:7" s="1" customFormat="1">
      <c r="A5" s="14"/>
      <c r="B5" s="12" t="s">
        <v>1</v>
      </c>
      <c r="C5" s="12" t="s">
        <v>33</v>
      </c>
      <c r="D5" s="12" t="s">
        <v>3</v>
      </c>
      <c r="E5" s="23" t="s">
        <v>4</v>
      </c>
      <c r="F5" s="23" t="s">
        <v>5</v>
      </c>
      <c r="G5" s="23" t="s">
        <v>6</v>
      </c>
    </row>
    <row r="6" spans="1:7">
      <c r="A6" s="12" t="s">
        <v>115</v>
      </c>
      <c r="B6" s="13">
        <v>75</v>
      </c>
      <c r="C6" s="13">
        <v>110</v>
      </c>
      <c r="D6" s="13">
        <f>B6+[2]Aug!D6</f>
        <v>793</v>
      </c>
      <c r="E6" s="13">
        <f>C6+[2]Aug!E6</f>
        <v>954</v>
      </c>
      <c r="F6" s="25">
        <f>(B6-C6)/C6</f>
        <v>-0.31818181818181818</v>
      </c>
      <c r="G6" s="25">
        <f>(D6-E6)/E6</f>
        <v>-0.16876310272536688</v>
      </c>
    </row>
    <row r="7" spans="1:7">
      <c r="A7" s="12" t="s">
        <v>116</v>
      </c>
      <c r="B7" s="13">
        <v>71</v>
      </c>
      <c r="C7" s="13">
        <v>103</v>
      </c>
      <c r="D7" s="13">
        <f>B7+[2]Aug!D7</f>
        <v>662</v>
      </c>
      <c r="E7" s="13">
        <f>C7+[2]Aug!E7</f>
        <v>805</v>
      </c>
      <c r="F7" s="25">
        <f t="shared" ref="F7:F11" si="0">(B7-C7)/C7</f>
        <v>-0.31067961165048541</v>
      </c>
      <c r="G7" s="25">
        <f t="shared" ref="G7:G11" si="1">(D7-E7)/E7</f>
        <v>-0.17763975155279504</v>
      </c>
    </row>
    <row r="8" spans="1:7">
      <c r="A8" s="12" t="s">
        <v>117</v>
      </c>
      <c r="B8" s="13">
        <v>34</v>
      </c>
      <c r="C8" s="13">
        <v>59</v>
      </c>
      <c r="D8" s="13">
        <f>B8+[2]Aug!D8</f>
        <v>340</v>
      </c>
      <c r="E8" s="13">
        <f>C8+[2]Aug!E8</f>
        <v>400</v>
      </c>
      <c r="F8" s="25">
        <f t="shared" si="0"/>
        <v>-0.42372881355932202</v>
      </c>
      <c r="G8" s="25">
        <f t="shared" si="1"/>
        <v>-0.15</v>
      </c>
    </row>
    <row r="9" spans="1:7">
      <c r="A9" s="12" t="s">
        <v>108</v>
      </c>
      <c r="B9" s="13">
        <v>14</v>
      </c>
      <c r="C9" s="13">
        <v>16</v>
      </c>
      <c r="D9" s="13">
        <f>B9+[2]Aug!D9</f>
        <v>92</v>
      </c>
      <c r="E9" s="13">
        <f>C9+[2]Aug!E9</f>
        <v>127</v>
      </c>
      <c r="F9" s="24">
        <f t="shared" si="0"/>
        <v>-0.125</v>
      </c>
      <c r="G9" s="24">
        <f t="shared" si="1"/>
        <v>-0.27559055118110237</v>
      </c>
    </row>
    <row r="10" spans="1:7">
      <c r="A10" s="12" t="s">
        <v>118</v>
      </c>
      <c r="B10" s="13">
        <v>11</v>
      </c>
      <c r="C10" s="13">
        <v>15</v>
      </c>
      <c r="D10" s="13">
        <f>B10+[2]Aug!D10</f>
        <v>144</v>
      </c>
      <c r="E10" s="13">
        <f>C10+[2]Aug!E10</f>
        <v>177</v>
      </c>
      <c r="F10" s="24">
        <f t="shared" si="0"/>
        <v>-0.26666666666666666</v>
      </c>
      <c r="G10" s="24">
        <f t="shared" si="1"/>
        <v>-0.1864406779661017</v>
      </c>
    </row>
    <row r="11" spans="1:7">
      <c r="A11" s="12" t="s">
        <v>119</v>
      </c>
      <c r="B11" s="13">
        <v>3</v>
      </c>
      <c r="C11" s="13">
        <v>2</v>
      </c>
      <c r="D11" s="13">
        <f>B11+[2]Aug!D11</f>
        <v>35</v>
      </c>
      <c r="E11" s="13">
        <f>C11+[2]Aug!E11</f>
        <v>34</v>
      </c>
      <c r="F11" s="26">
        <f t="shared" si="0"/>
        <v>0.5</v>
      </c>
      <c r="G11" s="26">
        <f t="shared" si="1"/>
        <v>2.9411764705882353E-2</v>
      </c>
    </row>
    <row r="13" spans="1:7">
      <c r="A13" s="12" t="s">
        <v>121</v>
      </c>
      <c r="B13" s="13"/>
      <c r="C13" s="13"/>
      <c r="D13" s="13"/>
      <c r="E13" s="13"/>
      <c r="F13" s="13"/>
      <c r="G13" s="13"/>
    </row>
    <row r="14" spans="1:7" s="1" customFormat="1">
      <c r="A14" s="14"/>
      <c r="B14" s="12" t="s">
        <v>1</v>
      </c>
      <c r="C14" s="12" t="s">
        <v>33</v>
      </c>
      <c r="D14" s="12" t="s">
        <v>3</v>
      </c>
      <c r="E14" s="23" t="s">
        <v>4</v>
      </c>
      <c r="F14" s="23" t="s">
        <v>5</v>
      </c>
      <c r="G14" s="23" t="s">
        <v>6</v>
      </c>
    </row>
    <row r="15" spans="1:7">
      <c r="A15" s="12" t="s">
        <v>115</v>
      </c>
      <c r="B15" s="13">
        <v>18</v>
      </c>
      <c r="C15" s="13">
        <v>30</v>
      </c>
      <c r="D15" s="13">
        <f>B15+[2]Aug!D15</f>
        <v>174</v>
      </c>
      <c r="E15" s="13">
        <f>C15+[2]Aug!E15</f>
        <v>229</v>
      </c>
      <c r="F15" s="26">
        <f>(B15-C15)/C15</f>
        <v>-0.4</v>
      </c>
      <c r="G15" s="26">
        <f>(D15-E15)/E15</f>
        <v>-0.24017467248908297</v>
      </c>
    </row>
    <row r="16" spans="1:7">
      <c r="A16" s="12" t="s">
        <v>116</v>
      </c>
      <c r="B16" s="13">
        <v>19</v>
      </c>
      <c r="C16" s="13">
        <v>30</v>
      </c>
      <c r="D16" s="13">
        <f>B16+[2]Aug!D16</f>
        <v>180</v>
      </c>
      <c r="E16" s="13">
        <f>C16+[2]Aug!E16</f>
        <v>227</v>
      </c>
      <c r="F16" s="24">
        <f t="shared" ref="F16:F19" si="2">(B16-C16)/C16</f>
        <v>-0.36666666666666664</v>
      </c>
      <c r="G16" s="24">
        <f t="shared" ref="G16:G20" si="3">(D16-E16)/E16</f>
        <v>-0.20704845814977973</v>
      </c>
    </row>
    <row r="17" spans="1:7">
      <c r="A17" s="12" t="s">
        <v>117</v>
      </c>
      <c r="B17" s="13">
        <v>11</v>
      </c>
      <c r="C17" s="13">
        <v>25</v>
      </c>
      <c r="D17" s="13">
        <f>B17+[2]Aug!D17</f>
        <v>109</v>
      </c>
      <c r="E17" s="13">
        <f>C17+[2]Aug!E17</f>
        <v>143</v>
      </c>
      <c r="F17" s="24">
        <f t="shared" si="2"/>
        <v>-0.56000000000000005</v>
      </c>
      <c r="G17" s="24">
        <f t="shared" si="3"/>
        <v>-0.23776223776223776</v>
      </c>
    </row>
    <row r="18" spans="1:7">
      <c r="A18" s="12" t="s">
        <v>108</v>
      </c>
      <c r="B18" s="13">
        <v>4</v>
      </c>
      <c r="C18" s="13">
        <v>3</v>
      </c>
      <c r="D18" s="13">
        <f>B18+[2]Aug!D18</f>
        <v>23</v>
      </c>
      <c r="E18" s="13">
        <f>C18+[2]Aug!E18</f>
        <v>26</v>
      </c>
      <c r="F18" s="24">
        <f t="shared" si="2"/>
        <v>0.33333333333333331</v>
      </c>
      <c r="G18" s="24">
        <f t="shared" si="3"/>
        <v>-0.11538461538461539</v>
      </c>
    </row>
    <row r="19" spans="1:7">
      <c r="A19" s="12" t="s">
        <v>118</v>
      </c>
      <c r="B19" s="13">
        <v>2</v>
      </c>
      <c r="C19" s="13">
        <v>2</v>
      </c>
      <c r="D19" s="13">
        <f>B19+[2]Aug!D19</f>
        <v>41</v>
      </c>
      <c r="E19" s="13">
        <f>C19+[2]Aug!E19</f>
        <v>50</v>
      </c>
      <c r="F19" s="24">
        <f t="shared" si="2"/>
        <v>0</v>
      </c>
      <c r="G19" s="24">
        <f t="shared" si="3"/>
        <v>-0.18</v>
      </c>
    </row>
    <row r="20" spans="1:7">
      <c r="A20" s="12" t="s">
        <v>119</v>
      </c>
      <c r="B20" s="13">
        <v>2</v>
      </c>
      <c r="C20" s="13">
        <v>0</v>
      </c>
      <c r="D20" s="13">
        <f>B20+[2]Aug!D20</f>
        <v>7</v>
      </c>
      <c r="E20" s="13">
        <f>C20+[2]Aug!E20</f>
        <v>8</v>
      </c>
      <c r="F20" s="24">
        <v>0</v>
      </c>
      <c r="G20" s="24">
        <f t="shared" si="3"/>
        <v>-0.125</v>
      </c>
    </row>
    <row r="22" spans="1:7">
      <c r="A22" s="12" t="s">
        <v>122</v>
      </c>
      <c r="B22" s="13"/>
      <c r="C22" s="13"/>
      <c r="D22" s="13"/>
      <c r="E22" s="13"/>
      <c r="F22" s="13"/>
      <c r="G22" s="13"/>
    </row>
    <row r="23" spans="1:7" s="1" customFormat="1">
      <c r="A23" s="14"/>
      <c r="B23" s="12" t="s">
        <v>1</v>
      </c>
      <c r="C23" s="12" t="s">
        <v>33</v>
      </c>
      <c r="D23" s="12" t="s">
        <v>3</v>
      </c>
      <c r="E23" s="12" t="s">
        <v>4</v>
      </c>
      <c r="F23" s="23" t="s">
        <v>5</v>
      </c>
      <c r="G23" s="23" t="s">
        <v>6</v>
      </c>
    </row>
    <row r="24" spans="1:7">
      <c r="A24" s="12" t="s">
        <v>115</v>
      </c>
      <c r="B24" s="13">
        <v>38</v>
      </c>
      <c r="C24" s="13">
        <v>72</v>
      </c>
      <c r="D24" s="13">
        <f>B24+[2]Aug!D24</f>
        <v>523</v>
      </c>
      <c r="E24" s="13">
        <f>C24+[2]Aug!E24</f>
        <v>625</v>
      </c>
      <c r="F24" s="24">
        <f>(B24-C24)/C24</f>
        <v>-0.47222222222222221</v>
      </c>
      <c r="G24" s="24">
        <f>(D24-E24)/E24</f>
        <v>-0.16320000000000001</v>
      </c>
    </row>
    <row r="25" spans="1:7">
      <c r="A25" s="12" t="s">
        <v>116</v>
      </c>
      <c r="B25" s="13">
        <v>38</v>
      </c>
      <c r="C25" s="13">
        <v>56</v>
      </c>
      <c r="D25" s="13">
        <f>B25+[2]Aug!D25</f>
        <v>383</v>
      </c>
      <c r="E25" s="13">
        <f>C25+[2]Aug!E25</f>
        <v>465</v>
      </c>
      <c r="F25" s="24">
        <f t="shared" ref="F25:F29" si="4">(B25-C25)/C25</f>
        <v>-0.32142857142857145</v>
      </c>
      <c r="G25" s="24">
        <f t="shared" ref="G25:G29" si="5">(D25-E25)/E25</f>
        <v>-0.17634408602150536</v>
      </c>
    </row>
    <row r="26" spans="1:7">
      <c r="A26" s="12" t="s">
        <v>117</v>
      </c>
      <c r="B26" s="13">
        <v>22</v>
      </c>
      <c r="C26" s="13">
        <v>33</v>
      </c>
      <c r="D26" s="13">
        <f>B26+[2]Aug!D26</f>
        <v>216</v>
      </c>
      <c r="E26" s="13">
        <f>C26+[2]Aug!E26</f>
        <v>245</v>
      </c>
      <c r="F26" s="24">
        <f t="shared" si="4"/>
        <v>-0.33333333333333331</v>
      </c>
      <c r="G26" s="24">
        <f t="shared" si="5"/>
        <v>-0.11836734693877551</v>
      </c>
    </row>
    <row r="27" spans="1:7">
      <c r="A27" s="12" t="s">
        <v>108</v>
      </c>
      <c r="B27" s="13">
        <v>6</v>
      </c>
      <c r="C27" s="13">
        <v>10</v>
      </c>
      <c r="D27" s="13">
        <f>B27+[2]Aug!D27</f>
        <v>57</v>
      </c>
      <c r="E27" s="13">
        <f>C27+[2]Aug!E27</f>
        <v>85</v>
      </c>
      <c r="F27" s="24">
        <f t="shared" si="4"/>
        <v>-0.4</v>
      </c>
      <c r="G27" s="24">
        <f t="shared" si="5"/>
        <v>-0.32941176470588235</v>
      </c>
    </row>
    <row r="28" spans="1:7">
      <c r="A28" s="12" t="s">
        <v>118</v>
      </c>
      <c r="B28" s="13">
        <v>9</v>
      </c>
      <c r="C28" s="13">
        <v>12</v>
      </c>
      <c r="D28" s="13">
        <f>B28+[2]Aug!D28</f>
        <v>89</v>
      </c>
      <c r="E28" s="13">
        <f>C28+[2]Aug!E28</f>
        <v>116</v>
      </c>
      <c r="F28" s="24">
        <f t="shared" si="4"/>
        <v>-0.25</v>
      </c>
      <c r="G28" s="24">
        <f t="shared" si="5"/>
        <v>-0.23275862068965517</v>
      </c>
    </row>
    <row r="29" spans="1:7">
      <c r="A29" s="12" t="s">
        <v>119</v>
      </c>
      <c r="B29" s="13">
        <v>1</v>
      </c>
      <c r="C29" s="13">
        <v>1</v>
      </c>
      <c r="D29" s="13">
        <f>B29+[2]Aug!D29</f>
        <v>21</v>
      </c>
      <c r="E29" s="13">
        <f>C29+[2]Aug!E29</f>
        <v>19</v>
      </c>
      <c r="F29" s="24">
        <f t="shared" si="4"/>
        <v>0</v>
      </c>
      <c r="G29" s="24">
        <f t="shared" si="5"/>
        <v>0.10526315789473684</v>
      </c>
    </row>
    <row r="31" spans="1:7">
      <c r="A31" s="12" t="s">
        <v>123</v>
      </c>
      <c r="B31" s="13"/>
      <c r="C31" s="13"/>
      <c r="D31" s="13"/>
      <c r="E31" s="13"/>
      <c r="F31" s="13"/>
      <c r="G31" s="13"/>
    </row>
    <row r="32" spans="1:7" s="1" customFormat="1">
      <c r="A32" s="14"/>
      <c r="B32" s="12" t="s">
        <v>1</v>
      </c>
      <c r="C32" s="12" t="s">
        <v>33</v>
      </c>
      <c r="D32" s="12" t="s">
        <v>3</v>
      </c>
      <c r="E32" s="12" t="s">
        <v>4</v>
      </c>
      <c r="F32" s="23" t="s">
        <v>5</v>
      </c>
      <c r="G32" s="23" t="s">
        <v>6</v>
      </c>
    </row>
    <row r="33" spans="1:7">
      <c r="A33" s="12" t="s">
        <v>115</v>
      </c>
      <c r="B33" s="13">
        <v>12</v>
      </c>
      <c r="C33" s="13">
        <v>5</v>
      </c>
      <c r="D33" s="13">
        <f>B33+[2]Aug!D33</f>
        <v>49</v>
      </c>
      <c r="E33" s="13">
        <f>C33+[2]Aug!E33</f>
        <v>47</v>
      </c>
      <c r="F33" s="24">
        <f>(B33-C33)/C33</f>
        <v>1.4</v>
      </c>
      <c r="G33" s="24">
        <f>(D33-E33)/E33</f>
        <v>4.2553191489361701E-2</v>
      </c>
    </row>
    <row r="34" spans="1:7">
      <c r="A34" s="12" t="s">
        <v>116</v>
      </c>
      <c r="B34" s="13">
        <v>5</v>
      </c>
      <c r="C34" s="13">
        <v>6</v>
      </c>
      <c r="D34" s="13">
        <f>B34+[2]Aug!D34</f>
        <v>41</v>
      </c>
      <c r="E34" s="13">
        <f>C34+[2]Aug!E34</f>
        <v>46</v>
      </c>
      <c r="F34" s="25">
        <f t="shared" ref="F34:F38" si="6">(B34-C34)/C34</f>
        <v>-0.16666666666666666</v>
      </c>
      <c r="G34" s="25">
        <f t="shared" ref="G34:G38" si="7">(D34-E34)/E34</f>
        <v>-0.10869565217391304</v>
      </c>
    </row>
    <row r="35" spans="1:7">
      <c r="A35" s="12" t="s">
        <v>117</v>
      </c>
      <c r="B35" s="13">
        <v>1</v>
      </c>
      <c r="C35" s="13">
        <v>1</v>
      </c>
      <c r="D35" s="13">
        <f>B35+[2]Aug!D35</f>
        <v>12</v>
      </c>
      <c r="E35" s="13">
        <f>C35+[2]Aug!E35</f>
        <v>12</v>
      </c>
      <c r="F35" s="24">
        <f t="shared" si="6"/>
        <v>0</v>
      </c>
      <c r="G35" s="24">
        <f t="shared" si="7"/>
        <v>0</v>
      </c>
    </row>
    <row r="36" spans="1:7">
      <c r="A36" s="12" t="s">
        <v>108</v>
      </c>
      <c r="B36" s="13">
        <v>4</v>
      </c>
      <c r="C36" s="13">
        <v>3</v>
      </c>
      <c r="D36" s="13">
        <f>B36+[2]Aug!D36</f>
        <v>13</v>
      </c>
      <c r="E36" s="13">
        <f>C36+[2]Aug!E36</f>
        <v>16</v>
      </c>
      <c r="F36" s="24">
        <f t="shared" si="6"/>
        <v>0.33333333333333331</v>
      </c>
      <c r="G36" s="24">
        <f t="shared" si="7"/>
        <v>-0.1875</v>
      </c>
    </row>
    <row r="37" spans="1:7">
      <c r="A37" s="12" t="s">
        <v>118</v>
      </c>
      <c r="B37" s="13">
        <v>0</v>
      </c>
      <c r="C37" s="13">
        <v>1</v>
      </c>
      <c r="D37" s="13">
        <f>B37+[2]Aug!D37</f>
        <v>7</v>
      </c>
      <c r="E37" s="13">
        <f>C37+[2]Aug!E37</f>
        <v>11</v>
      </c>
      <c r="F37" s="24">
        <f t="shared" si="6"/>
        <v>-1</v>
      </c>
      <c r="G37" s="24">
        <f t="shared" si="7"/>
        <v>-0.36363636363636365</v>
      </c>
    </row>
    <row r="38" spans="1:7">
      <c r="A38" s="12" t="s">
        <v>119</v>
      </c>
      <c r="B38" s="13">
        <v>0</v>
      </c>
      <c r="C38" s="13">
        <v>1</v>
      </c>
      <c r="D38" s="13">
        <f>B38+[2]Aug!D38</f>
        <v>7</v>
      </c>
      <c r="E38" s="13">
        <f>C38+[2]Aug!E38</f>
        <v>7</v>
      </c>
      <c r="F38" s="24">
        <f t="shared" si="6"/>
        <v>-1</v>
      </c>
      <c r="G38" s="24">
        <f t="shared" si="7"/>
        <v>0</v>
      </c>
    </row>
    <row r="41" spans="1:7">
      <c r="A41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4" sqref="A4:E18"/>
    </sheetView>
  </sheetViews>
  <sheetFormatPr defaultRowHeight="12.75"/>
  <cols>
    <col min="1" max="1" width="25.7109375" customWidth="1"/>
    <col min="2" max="2" width="11" customWidth="1"/>
    <col min="3" max="3" width="20.5703125" customWidth="1"/>
    <col min="6" max="6" width="17.7109375" customWidth="1"/>
    <col min="7" max="7" width="12.85546875" customWidth="1"/>
  </cols>
  <sheetData>
    <row r="1" spans="1:7">
      <c r="A1" s="9"/>
      <c r="B1" s="9"/>
    </row>
    <row r="2" spans="1:7">
      <c r="A2" s="2" t="s">
        <v>164</v>
      </c>
    </row>
    <row r="3" spans="1:7">
      <c r="A3" s="45"/>
      <c r="B3" s="12" t="s">
        <v>1</v>
      </c>
      <c r="C3" s="12" t="s">
        <v>33</v>
      </c>
      <c r="D3" s="12" t="s">
        <v>3</v>
      </c>
      <c r="E3" s="12" t="s">
        <v>4</v>
      </c>
      <c r="F3" s="23" t="s">
        <v>5</v>
      </c>
      <c r="G3" s="23" t="s">
        <v>6</v>
      </c>
    </row>
    <row r="4" spans="1:7">
      <c r="A4" s="2" t="s">
        <v>22</v>
      </c>
      <c r="B4" s="73">
        <v>91</v>
      </c>
      <c r="C4" s="73">
        <v>109</v>
      </c>
      <c r="D4" s="73">
        <v>942</v>
      </c>
      <c r="E4" s="73">
        <v>1252</v>
      </c>
      <c r="F4" s="21">
        <f>(B4-C4)/C4</f>
        <v>-0.16513761467889909</v>
      </c>
      <c r="G4" s="21">
        <f>(D4-E4)/E4</f>
        <v>-0.24760383386581469</v>
      </c>
    </row>
    <row r="5" spans="1:7">
      <c r="A5" s="2" t="s">
        <v>23</v>
      </c>
      <c r="B5" s="73">
        <v>35</v>
      </c>
      <c r="C5" s="73">
        <v>54</v>
      </c>
      <c r="D5" s="73">
        <v>428</v>
      </c>
      <c r="E5" s="73">
        <v>539</v>
      </c>
      <c r="F5" s="21">
        <f t="shared" ref="F5:F18" si="0">(B5-C5)/C5</f>
        <v>-0.35185185185185186</v>
      </c>
      <c r="G5" s="21">
        <f t="shared" ref="G5:G18" si="1">(D5-E5)/E5</f>
        <v>-0.20593692022263452</v>
      </c>
    </row>
    <row r="6" spans="1:7">
      <c r="A6" s="2" t="s">
        <v>24</v>
      </c>
      <c r="B6" s="73">
        <v>426</v>
      </c>
      <c r="C6" s="73">
        <v>592</v>
      </c>
      <c r="D6" s="73">
        <v>5007</v>
      </c>
      <c r="E6" s="73">
        <v>5809</v>
      </c>
      <c r="F6" s="21">
        <f t="shared" si="0"/>
        <v>-0.28040540540540543</v>
      </c>
      <c r="G6" s="17">
        <f t="shared" si="1"/>
        <v>-0.13806162850748838</v>
      </c>
    </row>
    <row r="7" spans="1:7">
      <c r="A7" s="2" t="s">
        <v>17</v>
      </c>
      <c r="B7" s="70">
        <v>29</v>
      </c>
      <c r="C7" s="70">
        <v>25</v>
      </c>
      <c r="D7" s="70">
        <v>214</v>
      </c>
      <c r="E7" s="70">
        <v>307</v>
      </c>
      <c r="F7" s="19">
        <f t="shared" si="0"/>
        <v>0.16</v>
      </c>
      <c r="G7" s="17">
        <f t="shared" si="1"/>
        <v>-0.30293159609120524</v>
      </c>
    </row>
    <row r="8" spans="1:7">
      <c r="A8" s="2" t="s">
        <v>25</v>
      </c>
      <c r="B8" s="70">
        <v>1707</v>
      </c>
      <c r="C8" s="70">
        <v>1471</v>
      </c>
      <c r="D8" s="70">
        <v>13877</v>
      </c>
      <c r="E8" s="70">
        <v>12297</v>
      </c>
      <c r="F8" s="19">
        <f t="shared" si="0"/>
        <v>0.16043507817811012</v>
      </c>
      <c r="G8" s="17">
        <f t="shared" si="1"/>
        <v>0.1284866227535171</v>
      </c>
    </row>
    <row r="9" spans="1:7">
      <c r="A9" s="2" t="s">
        <v>26</v>
      </c>
      <c r="B9" s="70">
        <v>129</v>
      </c>
      <c r="C9" s="70">
        <v>169</v>
      </c>
      <c r="D9" s="70">
        <v>1215</v>
      </c>
      <c r="E9" s="70">
        <v>1263</v>
      </c>
      <c r="F9" s="21">
        <v>0</v>
      </c>
      <c r="G9" s="17">
        <f t="shared" si="1"/>
        <v>-3.800475059382423E-2</v>
      </c>
    </row>
    <row r="10" spans="1:7">
      <c r="A10" s="2" t="s">
        <v>35</v>
      </c>
      <c r="B10" s="73"/>
      <c r="C10" s="73"/>
      <c r="D10" s="73"/>
      <c r="E10" s="73"/>
      <c r="F10" s="21">
        <v>0</v>
      </c>
      <c r="G10" s="21">
        <v>0</v>
      </c>
    </row>
    <row r="11" spans="1:7">
      <c r="A11" s="2" t="s">
        <v>34</v>
      </c>
      <c r="B11" s="73"/>
      <c r="C11" s="73"/>
      <c r="D11" s="73"/>
      <c r="E11" s="73"/>
      <c r="F11" s="21">
        <v>0</v>
      </c>
      <c r="G11" s="21">
        <v>0</v>
      </c>
    </row>
    <row r="12" spans="1:7">
      <c r="A12" s="2" t="s">
        <v>27</v>
      </c>
      <c r="B12" s="70">
        <v>9</v>
      </c>
      <c r="C12" s="70">
        <v>15</v>
      </c>
      <c r="D12" s="70">
        <v>79</v>
      </c>
      <c r="E12" s="70">
        <v>141</v>
      </c>
      <c r="F12" s="21">
        <v>0</v>
      </c>
      <c r="G12" s="21">
        <v>0</v>
      </c>
    </row>
    <row r="13" spans="1:7">
      <c r="A13" s="2" t="s">
        <v>28</v>
      </c>
      <c r="B13" s="70">
        <v>6667</v>
      </c>
      <c r="C13" s="70">
        <v>5114</v>
      </c>
      <c r="D13" s="70">
        <v>59650</v>
      </c>
      <c r="E13" s="70">
        <v>61658</v>
      </c>
      <c r="F13" s="19">
        <f t="shared" si="0"/>
        <v>0.30367618302698474</v>
      </c>
      <c r="G13" s="19">
        <f t="shared" si="1"/>
        <v>-3.2566739109280221E-2</v>
      </c>
    </row>
    <row r="14" spans="1:7">
      <c r="A14" s="2" t="s">
        <v>29</v>
      </c>
      <c r="B14" s="70">
        <v>262</v>
      </c>
      <c r="C14" s="70">
        <v>307</v>
      </c>
      <c r="D14" s="70">
        <v>2110</v>
      </c>
      <c r="E14" s="70">
        <v>2420</v>
      </c>
      <c r="F14" s="21">
        <f t="shared" si="0"/>
        <v>-0.1465798045602606</v>
      </c>
      <c r="G14" s="21">
        <f t="shared" si="1"/>
        <v>-0.128099173553719</v>
      </c>
    </row>
    <row r="15" spans="1:7">
      <c r="A15" s="2" t="s">
        <v>30</v>
      </c>
      <c r="B15" s="70">
        <v>5</v>
      </c>
      <c r="C15" s="70">
        <v>0</v>
      </c>
      <c r="D15" s="70">
        <v>26</v>
      </c>
      <c r="E15" s="70">
        <v>21</v>
      </c>
      <c r="F15" s="21">
        <v>0</v>
      </c>
      <c r="G15" s="21">
        <v>0</v>
      </c>
    </row>
    <row r="16" spans="1:7">
      <c r="A16" s="2" t="s">
        <v>31</v>
      </c>
      <c r="B16" s="70">
        <v>401</v>
      </c>
      <c r="C16" s="70">
        <v>317</v>
      </c>
      <c r="D16" s="70">
        <v>4132</v>
      </c>
      <c r="E16" s="70">
        <v>3911</v>
      </c>
      <c r="F16" s="21">
        <f t="shared" si="0"/>
        <v>0.26498422712933756</v>
      </c>
      <c r="G16" s="21">
        <f t="shared" si="1"/>
        <v>5.6507287138839173E-2</v>
      </c>
    </row>
    <row r="17" spans="1:8">
      <c r="A17" s="2" t="s">
        <v>32</v>
      </c>
      <c r="B17" s="70">
        <v>60073</v>
      </c>
      <c r="C17" s="70">
        <v>55858</v>
      </c>
      <c r="D17" s="70">
        <v>546472</v>
      </c>
      <c r="E17" s="70">
        <v>255338</v>
      </c>
      <c r="F17" s="21">
        <f t="shared" si="0"/>
        <v>7.5459200114576241E-2</v>
      </c>
      <c r="G17" s="21">
        <f t="shared" si="1"/>
        <v>1.1401906492570633</v>
      </c>
    </row>
    <row r="18" spans="1:8">
      <c r="A18" s="2" t="s">
        <v>163</v>
      </c>
      <c r="B18" s="70">
        <v>9155.9</v>
      </c>
      <c r="C18" s="70">
        <v>9280.84</v>
      </c>
      <c r="D18" s="70">
        <v>99296.9</v>
      </c>
      <c r="E18" s="70">
        <v>84173.21</v>
      </c>
      <c r="F18" s="21">
        <f t="shared" si="0"/>
        <v>-1.3462143512871734E-2</v>
      </c>
      <c r="G18" s="21">
        <f t="shared" si="1"/>
        <v>0.17967343766502414</v>
      </c>
    </row>
    <row r="19" spans="1:8">
      <c r="A19" s="1"/>
    </row>
    <row r="21" spans="1:8">
      <c r="A21" s="5"/>
    </row>
    <row r="22" spans="1:8">
      <c r="A22" s="12" t="s">
        <v>169</v>
      </c>
      <c r="B22" s="13"/>
      <c r="C22" s="13"/>
      <c r="D22" s="13"/>
      <c r="E22" s="13"/>
      <c r="F22" s="13"/>
      <c r="G22" s="13"/>
    </row>
    <row r="23" spans="1:8">
      <c r="A23" s="14"/>
      <c r="B23" s="23" t="s">
        <v>1</v>
      </c>
      <c r="C23" s="23" t="s">
        <v>33</v>
      </c>
      <c r="D23" s="23" t="s">
        <v>3</v>
      </c>
      <c r="E23" s="23" t="s">
        <v>4</v>
      </c>
      <c r="F23" s="23" t="s">
        <v>5</v>
      </c>
      <c r="G23" s="23" t="s">
        <v>6</v>
      </c>
      <c r="H23" s="1"/>
    </row>
    <row r="24" spans="1:8">
      <c r="A24" s="23" t="s">
        <v>22</v>
      </c>
      <c r="B24" s="13">
        <v>0</v>
      </c>
      <c r="C24" s="13">
        <v>0</v>
      </c>
      <c r="D24" s="13">
        <v>1</v>
      </c>
      <c r="E24" s="13">
        <v>0</v>
      </c>
      <c r="F24" s="24">
        <v>0</v>
      </c>
      <c r="G24" s="24">
        <v>0</v>
      </c>
    </row>
    <row r="25" spans="1:8">
      <c r="A25" s="23" t="s">
        <v>23</v>
      </c>
      <c r="B25" s="13">
        <v>0</v>
      </c>
      <c r="C25" s="13">
        <v>0</v>
      </c>
      <c r="D25" s="13">
        <v>0</v>
      </c>
      <c r="E25" s="13">
        <v>0</v>
      </c>
      <c r="F25" s="24">
        <v>0</v>
      </c>
      <c r="G25" s="24">
        <v>0</v>
      </c>
    </row>
    <row r="26" spans="1:8">
      <c r="A26" s="23" t="s">
        <v>24</v>
      </c>
      <c r="B26" s="13">
        <v>18</v>
      </c>
      <c r="C26" s="13">
        <v>13</v>
      </c>
      <c r="D26" s="13">
        <v>194</v>
      </c>
      <c r="E26" s="13">
        <v>121</v>
      </c>
      <c r="F26" s="24">
        <f t="shared" ref="F26:F40" si="2">(B26-C26)/C26</f>
        <v>0.38461538461538464</v>
      </c>
      <c r="G26" s="24">
        <f t="shared" ref="G26:G40" si="3">(D26-E26)/E26</f>
        <v>0.60330578512396693</v>
      </c>
    </row>
    <row r="27" spans="1:8">
      <c r="A27" s="23" t="s">
        <v>17</v>
      </c>
      <c r="B27" s="13">
        <v>0</v>
      </c>
      <c r="C27" s="13">
        <v>0</v>
      </c>
      <c r="D27" s="13">
        <v>1</v>
      </c>
      <c r="E27" s="13">
        <v>0</v>
      </c>
      <c r="F27" s="24">
        <v>0</v>
      </c>
      <c r="G27" s="24">
        <v>0</v>
      </c>
    </row>
    <row r="28" spans="1:8">
      <c r="A28" s="23" t="s">
        <v>25</v>
      </c>
      <c r="B28" s="13">
        <v>87</v>
      </c>
      <c r="C28" s="13">
        <v>45</v>
      </c>
      <c r="D28" s="13">
        <v>984</v>
      </c>
      <c r="E28" s="13">
        <v>368</v>
      </c>
      <c r="F28" s="24">
        <f t="shared" si="2"/>
        <v>0.93333333333333335</v>
      </c>
      <c r="G28" s="24">
        <f t="shared" si="3"/>
        <v>1.673913043478261</v>
      </c>
    </row>
    <row r="29" spans="1:8">
      <c r="A29" s="23" t="s">
        <v>26</v>
      </c>
      <c r="B29" s="13">
        <v>23</v>
      </c>
      <c r="C29" s="13">
        <v>21</v>
      </c>
      <c r="D29" s="13">
        <v>360</v>
      </c>
      <c r="E29" s="13">
        <v>166</v>
      </c>
      <c r="F29" s="24">
        <f t="shared" si="2"/>
        <v>9.5238095238095233E-2</v>
      </c>
      <c r="G29" s="24">
        <f t="shared" si="3"/>
        <v>1.1686746987951808</v>
      </c>
    </row>
    <row r="30" spans="1:8">
      <c r="A30" s="23" t="s">
        <v>34</v>
      </c>
      <c r="B30" s="13">
        <v>27</v>
      </c>
      <c r="C30" s="13">
        <v>13</v>
      </c>
      <c r="D30" s="13">
        <v>330</v>
      </c>
      <c r="E30" s="13">
        <v>229</v>
      </c>
      <c r="F30" s="24">
        <f t="shared" si="2"/>
        <v>1.0769230769230769</v>
      </c>
      <c r="G30" s="24">
        <f t="shared" si="3"/>
        <v>0.44104803493449779</v>
      </c>
    </row>
    <row r="31" spans="1:8">
      <c r="A31" s="23" t="s">
        <v>35</v>
      </c>
      <c r="B31" s="13">
        <v>784</v>
      </c>
      <c r="C31" s="13">
        <v>0</v>
      </c>
      <c r="D31" s="13">
        <v>95608</v>
      </c>
      <c r="E31" s="13">
        <v>80276</v>
      </c>
      <c r="F31" s="24">
        <v>0</v>
      </c>
      <c r="G31" s="24">
        <f t="shared" si="3"/>
        <v>0.19099108077133889</v>
      </c>
    </row>
    <row r="32" spans="1:8">
      <c r="A32" s="23" t="s">
        <v>27</v>
      </c>
      <c r="B32" s="13">
        <v>0</v>
      </c>
      <c r="C32" s="13">
        <v>0</v>
      </c>
      <c r="D32" s="13">
        <v>0</v>
      </c>
      <c r="E32" s="13">
        <v>0</v>
      </c>
      <c r="F32" s="24">
        <v>0</v>
      </c>
      <c r="G32" s="24">
        <v>0</v>
      </c>
    </row>
    <row r="33" spans="1:7">
      <c r="A33" s="23" t="s">
        <v>28</v>
      </c>
      <c r="B33" s="13">
        <v>106</v>
      </c>
      <c r="C33" s="13">
        <v>54</v>
      </c>
      <c r="D33" s="13">
        <v>606</v>
      </c>
      <c r="E33" s="13">
        <v>323</v>
      </c>
      <c r="F33" s="24">
        <f t="shared" si="2"/>
        <v>0.96296296296296291</v>
      </c>
      <c r="G33" s="24">
        <f t="shared" si="3"/>
        <v>0.87616099071207432</v>
      </c>
    </row>
    <row r="34" spans="1:7">
      <c r="A34" s="23" t="s">
        <v>29</v>
      </c>
      <c r="B34" s="13">
        <v>0</v>
      </c>
      <c r="C34" s="13">
        <v>0</v>
      </c>
      <c r="D34" s="13">
        <v>0</v>
      </c>
      <c r="E34" s="13">
        <v>0</v>
      </c>
      <c r="F34" s="24">
        <v>0</v>
      </c>
      <c r="G34" s="24">
        <v>0</v>
      </c>
    </row>
    <row r="35" spans="1:7">
      <c r="A35" s="23" t="s">
        <v>30</v>
      </c>
      <c r="B35" s="13">
        <v>0</v>
      </c>
      <c r="C35" s="13">
        <v>0</v>
      </c>
      <c r="D35" s="13">
        <v>0</v>
      </c>
      <c r="E35" s="13">
        <v>0</v>
      </c>
      <c r="F35" s="24">
        <v>0</v>
      </c>
      <c r="G35" s="24">
        <v>0</v>
      </c>
    </row>
    <row r="36" spans="1:7">
      <c r="A36" s="23" t="s">
        <v>31</v>
      </c>
      <c r="B36" s="13">
        <v>21</v>
      </c>
      <c r="C36" s="13">
        <v>21</v>
      </c>
      <c r="D36" s="13">
        <v>181</v>
      </c>
      <c r="E36" s="13">
        <v>140</v>
      </c>
      <c r="F36" s="24">
        <f t="shared" si="2"/>
        <v>0</v>
      </c>
      <c r="G36" s="24">
        <f t="shared" si="3"/>
        <v>0.29285714285714287</v>
      </c>
    </row>
    <row r="37" spans="1:7">
      <c r="A37" s="23" t="s">
        <v>170</v>
      </c>
      <c r="B37" s="13">
        <v>0</v>
      </c>
      <c r="C37" s="13">
        <v>0</v>
      </c>
      <c r="D37" s="13">
        <v>0</v>
      </c>
      <c r="E37" s="13">
        <v>0</v>
      </c>
      <c r="F37" s="24">
        <v>0</v>
      </c>
      <c r="G37" s="24">
        <v>0</v>
      </c>
    </row>
    <row r="38" spans="1:7">
      <c r="A38" s="23" t="s">
        <v>171</v>
      </c>
      <c r="B38" s="46">
        <v>1970</v>
      </c>
      <c r="C38" s="13">
        <v>1620</v>
      </c>
      <c r="D38" s="13">
        <v>132916</v>
      </c>
      <c r="E38" s="13">
        <v>103342</v>
      </c>
      <c r="F38" s="24">
        <f t="shared" si="2"/>
        <v>0.21604938271604937</v>
      </c>
      <c r="G38" s="24">
        <f t="shared" si="3"/>
        <v>0.28617599814209133</v>
      </c>
    </row>
    <row r="39" spans="1:7">
      <c r="A39" s="23"/>
      <c r="B39" s="13"/>
      <c r="C39" s="13"/>
      <c r="D39" s="13"/>
      <c r="E39" s="13"/>
      <c r="F39" s="24"/>
      <c r="G39" s="24"/>
    </row>
    <row r="40" spans="1:7">
      <c r="A40" s="23" t="s">
        <v>172</v>
      </c>
      <c r="B40" s="46">
        <v>4350</v>
      </c>
      <c r="C40" s="13">
        <v>3905</v>
      </c>
      <c r="D40" s="13">
        <v>47485</v>
      </c>
      <c r="E40" s="13">
        <v>37420</v>
      </c>
      <c r="F40" s="24">
        <f t="shared" si="2"/>
        <v>0.11395646606914213</v>
      </c>
      <c r="G40" s="24">
        <f t="shared" si="3"/>
        <v>0.26897381079636556</v>
      </c>
    </row>
    <row r="41" spans="1:7">
      <c r="A41" s="1"/>
    </row>
    <row r="42" spans="1:7">
      <c r="A42" s="1"/>
    </row>
    <row r="43" spans="1:7">
      <c r="A43" s="1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G11" sqref="A1:G11"/>
    </sheetView>
  </sheetViews>
  <sheetFormatPr defaultRowHeight="12.75"/>
  <cols>
    <col min="1" max="1" width="32.140625" style="1" bestFit="1" customWidth="1"/>
    <col min="2" max="2" width="16.7109375" customWidth="1"/>
    <col min="3" max="3" width="20.140625" bestFit="1" customWidth="1"/>
    <col min="4" max="4" width="6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12" t="s">
        <v>37</v>
      </c>
      <c r="B1" s="13"/>
      <c r="C1" s="13"/>
      <c r="D1" s="13"/>
      <c r="E1" s="13"/>
      <c r="F1" s="13"/>
      <c r="G1" s="13"/>
    </row>
    <row r="2" spans="1:7" s="1" customFormat="1">
      <c r="A2" s="14"/>
      <c r="B2" s="12" t="s">
        <v>1</v>
      </c>
      <c r="C2" s="12" t="s">
        <v>33</v>
      </c>
      <c r="D2" s="12" t="s">
        <v>3</v>
      </c>
      <c r="E2" s="12" t="s">
        <v>4</v>
      </c>
      <c r="F2" s="23" t="s">
        <v>5</v>
      </c>
      <c r="G2" s="23" t="s">
        <v>6</v>
      </c>
    </row>
    <row r="3" spans="1:7">
      <c r="A3" s="12" t="s">
        <v>38</v>
      </c>
      <c r="B3" s="13">
        <v>1256</v>
      </c>
      <c r="C3" s="13">
        <v>1158</v>
      </c>
      <c r="D3" s="13">
        <f>B3+'[3]Jul Records'!D3</f>
        <v>8393</v>
      </c>
      <c r="E3" s="13">
        <f>C3+'[3]Jul Records'!E3</f>
        <v>8752</v>
      </c>
      <c r="F3" s="47">
        <f>(B3-C3)/C3</f>
        <v>8.46286701208981E-2</v>
      </c>
      <c r="G3" s="47">
        <f>(D3-E3)/E3</f>
        <v>-4.1019195612431447E-2</v>
      </c>
    </row>
    <row r="4" spans="1:7">
      <c r="A4" s="12" t="s">
        <v>39</v>
      </c>
      <c r="B4" s="13">
        <v>207</v>
      </c>
      <c r="C4" s="13">
        <v>207</v>
      </c>
      <c r="D4" s="13">
        <f>B4+'[3]Jul Records'!D4</f>
        <v>1767</v>
      </c>
      <c r="E4" s="13">
        <f>C4+'[3]Jul Records'!E4</f>
        <v>1622</v>
      </c>
      <c r="F4" s="47">
        <f t="shared" ref="F4:F11" si="0">(B4-C4)/C4</f>
        <v>0</v>
      </c>
      <c r="G4" s="47">
        <f t="shared" ref="G4:G11" si="1">(D4-E4)/E4</f>
        <v>8.9395807644882863E-2</v>
      </c>
    </row>
    <row r="5" spans="1:7">
      <c r="A5" s="12" t="s">
        <v>40</v>
      </c>
      <c r="B5" s="13">
        <v>3794</v>
      </c>
      <c r="C5" s="13">
        <v>3431</v>
      </c>
      <c r="D5" s="13">
        <f>B5+'[3]Jul Records'!D5</f>
        <v>27765</v>
      </c>
      <c r="E5" s="13">
        <f>C5+'[3]Jul Records'!E5</f>
        <v>24746</v>
      </c>
      <c r="F5" s="47">
        <f t="shared" si="0"/>
        <v>0.10580005829204314</v>
      </c>
      <c r="G5" s="47">
        <f t="shared" si="1"/>
        <v>0.12199951507314313</v>
      </c>
    </row>
    <row r="6" spans="1:7">
      <c r="A6" s="12" t="s">
        <v>41</v>
      </c>
      <c r="B6" s="13">
        <v>301</v>
      </c>
      <c r="C6" s="13">
        <v>390</v>
      </c>
      <c r="D6" s="13">
        <f>B6+'[3]Jul Records'!D6</f>
        <v>2526</v>
      </c>
      <c r="E6" s="13">
        <f>C6+'[3]Jul Records'!E6</f>
        <v>3033</v>
      </c>
      <c r="F6" s="47">
        <f t="shared" si="0"/>
        <v>-0.2282051282051282</v>
      </c>
      <c r="G6" s="47">
        <f t="shared" si="1"/>
        <v>-0.16716122650840751</v>
      </c>
    </row>
    <row r="7" spans="1:7">
      <c r="A7" s="12" t="s">
        <v>42</v>
      </c>
      <c r="B7" s="13">
        <v>27</v>
      </c>
      <c r="C7" s="13">
        <v>12</v>
      </c>
      <c r="D7" s="13">
        <f>B7+'[3]Jul Records'!D7</f>
        <v>72</v>
      </c>
      <c r="E7" s="13">
        <f>C7+'[3]Jul Records'!E7</f>
        <v>105</v>
      </c>
      <c r="F7" s="47">
        <f t="shared" si="0"/>
        <v>1.25</v>
      </c>
      <c r="G7" s="47">
        <f t="shared" si="1"/>
        <v>-0.31428571428571428</v>
      </c>
    </row>
    <row r="8" spans="1:7">
      <c r="A8" s="12" t="s">
        <v>43</v>
      </c>
      <c r="B8" s="13">
        <v>84</v>
      </c>
      <c r="C8" s="13">
        <v>85</v>
      </c>
      <c r="D8" s="13">
        <f>B8+'[3]Jul Records'!D8</f>
        <v>770</v>
      </c>
      <c r="E8" s="13">
        <f>C8+'[3]Jul Records'!E8</f>
        <v>738</v>
      </c>
      <c r="F8" s="47">
        <f t="shared" si="0"/>
        <v>-1.1764705882352941E-2</v>
      </c>
      <c r="G8" s="47">
        <f t="shared" si="1"/>
        <v>4.3360433604336043E-2</v>
      </c>
    </row>
    <row r="9" spans="1:7">
      <c r="A9" s="12" t="s">
        <v>44</v>
      </c>
      <c r="B9" s="13">
        <v>2</v>
      </c>
      <c r="C9" s="13">
        <v>0</v>
      </c>
      <c r="D9" s="13">
        <f>B9+'[3]Jul Records'!D9</f>
        <v>20</v>
      </c>
      <c r="E9" s="13">
        <f>C9+'[3]Jul Records'!E9</f>
        <v>12</v>
      </c>
      <c r="F9" s="47">
        <v>0</v>
      </c>
      <c r="G9" s="47">
        <f t="shared" si="1"/>
        <v>0.66666666666666663</v>
      </c>
    </row>
    <row r="10" spans="1:7">
      <c r="A10" s="12" t="s">
        <v>124</v>
      </c>
      <c r="B10" s="13">
        <v>119</v>
      </c>
      <c r="C10" s="13">
        <v>152</v>
      </c>
      <c r="D10" s="13">
        <f>B10+'[3]Jul Records'!D10</f>
        <v>944</v>
      </c>
      <c r="E10" s="13">
        <f>C10+'[3]Jul Records'!E10</f>
        <v>976</v>
      </c>
      <c r="F10" s="47">
        <f t="shared" si="0"/>
        <v>-0.21710526315789475</v>
      </c>
      <c r="G10" s="47">
        <f t="shared" si="1"/>
        <v>-3.2786885245901641E-2</v>
      </c>
    </row>
    <row r="11" spans="1:7">
      <c r="A11" s="12" t="s">
        <v>159</v>
      </c>
      <c r="B11" s="13">
        <v>149</v>
      </c>
      <c r="C11" s="13">
        <v>148</v>
      </c>
      <c r="D11" s="13">
        <f>B11+'[3]Jul Records'!D11</f>
        <v>1245</v>
      </c>
      <c r="E11" s="13">
        <f>C11+'[3]Jul Records'!E11</f>
        <v>1166</v>
      </c>
      <c r="F11" s="47">
        <f t="shared" si="0"/>
        <v>6.7567567567567571E-3</v>
      </c>
      <c r="G11" s="47">
        <f t="shared" si="1"/>
        <v>6.7753001715265868E-2</v>
      </c>
    </row>
    <row r="13" spans="1:7">
      <c r="A13" s="12" t="s">
        <v>101</v>
      </c>
      <c r="B13" s="13"/>
      <c r="C13" s="13"/>
      <c r="D13" s="13"/>
      <c r="E13" s="13"/>
      <c r="F13" s="13"/>
      <c r="G13" s="13"/>
    </row>
    <row r="14" spans="1:7" s="1" customFormat="1">
      <c r="A14" s="14"/>
      <c r="B14" s="12" t="s">
        <v>1</v>
      </c>
      <c r="C14" s="12" t="s">
        <v>33</v>
      </c>
      <c r="D14" s="12" t="s">
        <v>3</v>
      </c>
      <c r="E14" s="12" t="s">
        <v>4</v>
      </c>
      <c r="F14" s="23" t="s">
        <v>5</v>
      </c>
      <c r="G14" s="23" t="s">
        <v>6</v>
      </c>
    </row>
    <row r="15" spans="1:7">
      <c r="A15" s="12" t="s">
        <v>104</v>
      </c>
      <c r="B15" s="13">
        <v>5</v>
      </c>
      <c r="C15" s="13">
        <v>6</v>
      </c>
      <c r="D15" s="13">
        <v>45</v>
      </c>
      <c r="E15" s="13">
        <v>44</v>
      </c>
      <c r="F15" s="47">
        <f>(B15-C15)/C15</f>
        <v>-0.16666666666666666</v>
      </c>
      <c r="G15" s="47">
        <f>(D15-E15)/E15</f>
        <v>2.2727272727272728E-2</v>
      </c>
    </row>
    <row r="16" spans="1:7">
      <c r="A16" s="12" t="s">
        <v>58</v>
      </c>
      <c r="B16" s="13">
        <v>5</v>
      </c>
      <c r="C16" s="13">
        <v>4</v>
      </c>
      <c r="D16" s="13">
        <v>45</v>
      </c>
      <c r="E16" s="13">
        <v>42</v>
      </c>
      <c r="F16" s="47">
        <f>(B16-C16)/C16</f>
        <v>0.25</v>
      </c>
      <c r="G16" s="47">
        <f t="shared" ref="G16:G22" si="2">(D16-E16)/E16</f>
        <v>7.1428571428571425E-2</v>
      </c>
    </row>
    <row r="17" spans="1:8">
      <c r="A17" s="12" t="s">
        <v>102</v>
      </c>
      <c r="B17" s="13">
        <v>4</v>
      </c>
      <c r="C17" s="13">
        <v>6</v>
      </c>
      <c r="D17" s="13">
        <v>40</v>
      </c>
      <c r="E17" s="13">
        <v>37</v>
      </c>
      <c r="F17" s="47">
        <f t="shared" ref="F17" si="3">(B17-C17)/C17</f>
        <v>-0.33333333333333331</v>
      </c>
      <c r="G17" s="47">
        <f t="shared" si="2"/>
        <v>8.1081081081081086E-2</v>
      </c>
    </row>
    <row r="18" spans="1:8">
      <c r="A18" s="12" t="s">
        <v>103</v>
      </c>
      <c r="B18" s="13">
        <v>1</v>
      </c>
      <c r="C18" s="13">
        <v>0</v>
      </c>
      <c r="D18" s="13">
        <v>5</v>
      </c>
      <c r="E18" s="13">
        <v>7</v>
      </c>
      <c r="F18" s="47">
        <v>0</v>
      </c>
      <c r="G18" s="47">
        <f t="shared" si="2"/>
        <v>-0.2857142857142857</v>
      </c>
    </row>
    <row r="19" spans="1:8">
      <c r="A19" s="12" t="s">
        <v>105</v>
      </c>
      <c r="B19" s="13">
        <v>3</v>
      </c>
      <c r="C19" s="13">
        <v>3</v>
      </c>
      <c r="D19" s="13">
        <v>28</v>
      </c>
      <c r="E19" s="13">
        <v>27</v>
      </c>
      <c r="F19" s="47">
        <f>(B19-C19)/C19</f>
        <v>0</v>
      </c>
      <c r="G19" s="47">
        <f t="shared" si="2"/>
        <v>3.7037037037037035E-2</v>
      </c>
    </row>
    <row r="20" spans="1:8">
      <c r="A20" s="12" t="s">
        <v>106</v>
      </c>
      <c r="B20" s="13">
        <v>1</v>
      </c>
      <c r="C20" s="13">
        <v>1</v>
      </c>
      <c r="D20" s="13">
        <v>3</v>
      </c>
      <c r="E20" s="13">
        <v>3</v>
      </c>
      <c r="F20" s="47">
        <f t="shared" ref="F20" si="4">(B20-C20)/C20</f>
        <v>0</v>
      </c>
      <c r="G20" s="47">
        <f t="shared" si="2"/>
        <v>0</v>
      </c>
    </row>
    <row r="21" spans="1:8">
      <c r="A21" s="12" t="s">
        <v>107</v>
      </c>
      <c r="B21" s="13">
        <v>1</v>
      </c>
      <c r="C21" s="13"/>
      <c r="D21" s="13">
        <v>7</v>
      </c>
      <c r="E21" s="13">
        <v>2</v>
      </c>
      <c r="F21" s="47">
        <v>0</v>
      </c>
      <c r="G21" s="47">
        <f t="shared" si="2"/>
        <v>2.5</v>
      </c>
    </row>
    <row r="22" spans="1:8">
      <c r="A22" s="12" t="s">
        <v>108</v>
      </c>
      <c r="B22" s="13">
        <v>0</v>
      </c>
      <c r="C22" s="13"/>
      <c r="D22" s="13">
        <v>7</v>
      </c>
      <c r="E22" s="13">
        <v>10</v>
      </c>
      <c r="F22" s="47">
        <v>0</v>
      </c>
      <c r="G22" s="47">
        <f t="shared" si="2"/>
        <v>-0.3</v>
      </c>
    </row>
    <row r="25" spans="1:8">
      <c r="A25" s="3"/>
      <c r="B25" s="4"/>
      <c r="C25" s="4"/>
      <c r="D25" s="4"/>
      <c r="E25" s="4"/>
      <c r="F25" s="4"/>
      <c r="G25" s="4"/>
      <c r="H25" s="4"/>
    </row>
    <row r="26" spans="1:8">
      <c r="A26" s="3"/>
      <c r="B26" s="3"/>
      <c r="C26" s="3"/>
      <c r="D26" s="3"/>
      <c r="E26" s="3"/>
      <c r="F26" s="3"/>
      <c r="G26" s="3"/>
      <c r="H26" s="4"/>
    </row>
    <row r="27" spans="1:8">
      <c r="A27" s="3"/>
      <c r="B27" s="4"/>
      <c r="C27" s="4"/>
      <c r="D27" s="4"/>
      <c r="E27" s="4"/>
      <c r="F27" s="8"/>
      <c r="G27" s="8"/>
      <c r="H27" s="4"/>
    </row>
    <row r="28" spans="1:8">
      <c r="A28" s="3"/>
      <c r="B28" s="4"/>
      <c r="C28" s="4"/>
      <c r="D28" s="4"/>
      <c r="E28" s="4"/>
      <c r="F28" s="4"/>
      <c r="G28" s="4"/>
      <c r="H28" s="4"/>
    </row>
    <row r="29" spans="1:8">
      <c r="A29" s="3"/>
      <c r="B29" s="4"/>
      <c r="C29" s="4"/>
      <c r="D29" s="4"/>
      <c r="E29" s="4"/>
      <c r="F29" s="4"/>
      <c r="G29" s="4"/>
      <c r="H29" s="4"/>
    </row>
    <row r="30" spans="1:8">
      <c r="A30" s="3"/>
      <c r="B30" s="3"/>
      <c r="C30" s="3"/>
      <c r="D30" s="3"/>
      <c r="E30" s="3"/>
      <c r="F30" s="3"/>
      <c r="G30" s="3"/>
      <c r="H30" s="4"/>
    </row>
    <row r="31" spans="1:8">
      <c r="A31" s="3"/>
      <c r="B31" s="4"/>
      <c r="C31" s="4"/>
      <c r="D31" s="4"/>
      <c r="E31" s="4"/>
      <c r="F31" s="8"/>
      <c r="G31" s="8"/>
      <c r="H31" s="4"/>
    </row>
    <row r="32" spans="1:8">
      <c r="A32" s="3"/>
      <c r="B32" s="4"/>
      <c r="C32" s="4"/>
      <c r="D32" s="4"/>
      <c r="E32" s="4"/>
      <c r="F32" s="8"/>
      <c r="G32" s="8"/>
      <c r="H32" s="4"/>
    </row>
    <row r="33" spans="1:8">
      <c r="A33" s="3"/>
      <c r="B33" s="4"/>
      <c r="C33" s="4"/>
      <c r="D33" s="4"/>
      <c r="E33" s="4"/>
      <c r="F33" s="8"/>
      <c r="G33" s="8"/>
      <c r="H33" s="4"/>
    </row>
    <row r="34" spans="1:8">
      <c r="A34" s="3"/>
      <c r="B34" s="4"/>
      <c r="C34" s="4"/>
      <c r="D34" s="4"/>
      <c r="E34" s="4"/>
      <c r="F34" s="8"/>
      <c r="G34" s="8"/>
      <c r="H34" s="4"/>
    </row>
    <row r="35" spans="1:8">
      <c r="A35" s="3"/>
      <c r="B35" s="4"/>
      <c r="C35" s="4"/>
      <c r="D35" s="4"/>
      <c r="E35" s="4"/>
      <c r="F35" s="8"/>
      <c r="G35" s="8"/>
      <c r="H35" s="4"/>
    </row>
    <row r="36" spans="1:8">
      <c r="A36" s="3"/>
      <c r="B36" s="4"/>
      <c r="C36" s="4"/>
      <c r="D36" s="4"/>
      <c r="E36" s="4"/>
      <c r="F36" s="8"/>
      <c r="G36" s="8"/>
      <c r="H36" s="4"/>
    </row>
    <row r="37" spans="1:8">
      <c r="A37" s="3"/>
      <c r="B37" s="4"/>
      <c r="C37" s="4"/>
      <c r="D37" s="4"/>
      <c r="E37" s="4"/>
      <c r="F37" s="8"/>
      <c r="G37" s="8"/>
      <c r="H37" s="4"/>
    </row>
    <row r="38" spans="1:8">
      <c r="A38" s="3"/>
      <c r="B38" s="4"/>
      <c r="C38" s="4"/>
      <c r="D38" s="4"/>
      <c r="E38" s="4"/>
      <c r="F38" s="8"/>
      <c r="G38" s="8"/>
      <c r="H38" s="4"/>
    </row>
    <row r="39" spans="1:8">
      <c r="A39" s="3"/>
      <c r="B39" s="4"/>
      <c r="C39" s="4"/>
      <c r="D39" s="4"/>
      <c r="E39" s="4"/>
      <c r="F39" s="4"/>
      <c r="G39" s="4"/>
      <c r="H39" s="4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G24" sqref="G24"/>
    </sheetView>
  </sheetViews>
  <sheetFormatPr defaultRowHeight="12.75"/>
  <cols>
    <col min="1" max="1" width="25.5703125" style="1" bestFit="1" customWidth="1"/>
    <col min="2" max="2" width="10.85546875" bestFit="1" customWidth="1"/>
    <col min="3" max="3" width="20.140625" bestFit="1" customWidth="1"/>
    <col min="4" max="4" width="12.42578125" customWidth="1"/>
    <col min="5" max="5" width="13" customWidth="1"/>
    <col min="6" max="6" width="17.28515625" bestFit="1" customWidth="1"/>
    <col min="7" max="7" width="12.140625" bestFit="1" customWidth="1"/>
  </cols>
  <sheetData>
    <row r="1" spans="1:7">
      <c r="A1" s="12" t="s">
        <v>109</v>
      </c>
      <c r="B1" s="13"/>
      <c r="C1" s="67"/>
      <c r="D1" s="13"/>
      <c r="E1" s="13"/>
      <c r="F1" s="13"/>
      <c r="G1" s="13"/>
    </row>
    <row r="2" spans="1:7">
      <c r="A2" s="14"/>
      <c r="B2" s="13"/>
      <c r="C2" s="13"/>
      <c r="D2" s="13"/>
      <c r="E2" s="13"/>
      <c r="F2" s="13"/>
      <c r="G2" s="13"/>
    </row>
    <row r="3" spans="1:7">
      <c r="A3" s="12" t="s">
        <v>111</v>
      </c>
      <c r="B3" s="13"/>
      <c r="C3" s="13"/>
      <c r="D3" s="13"/>
      <c r="E3" s="13"/>
      <c r="F3" s="13"/>
      <c r="G3" s="13"/>
    </row>
    <row r="4" spans="1:7" s="1" customFormat="1">
      <c r="A4" s="14"/>
      <c r="B4" s="12" t="s">
        <v>1</v>
      </c>
      <c r="C4" s="12" t="s">
        <v>33</v>
      </c>
      <c r="D4" s="12" t="s">
        <v>3</v>
      </c>
      <c r="E4" s="12" t="s">
        <v>4</v>
      </c>
      <c r="F4" s="23" t="s">
        <v>5</v>
      </c>
      <c r="G4" s="23" t="s">
        <v>6</v>
      </c>
    </row>
    <row r="5" spans="1:7">
      <c r="A5" s="12" t="s">
        <v>110</v>
      </c>
      <c r="B5" s="50">
        <v>0</v>
      </c>
      <c r="C5" s="52">
        <v>0</v>
      </c>
      <c r="D5" s="50">
        <v>1155.9000000000001</v>
      </c>
      <c r="E5" s="52">
        <v>2914.03</v>
      </c>
      <c r="F5" s="24"/>
      <c r="G5" s="24">
        <f>(D5-E5)/E5</f>
        <v>-0.60333284146010846</v>
      </c>
    </row>
    <row r="6" spans="1:7">
      <c r="A6" s="56">
        <v>2000</v>
      </c>
      <c r="B6" s="57">
        <v>78.38</v>
      </c>
      <c r="C6" s="52">
        <v>0</v>
      </c>
      <c r="D6" s="57">
        <v>2313.0500000000002</v>
      </c>
      <c r="E6" s="52">
        <v>2798.58</v>
      </c>
      <c r="F6" s="24"/>
      <c r="G6" s="24">
        <f t="shared" ref="G6:G14" si="0">(D6-E6)/E6</f>
        <v>-0.17349155643219052</v>
      </c>
    </row>
    <row r="7" spans="1:7">
      <c r="A7" s="56">
        <v>2001</v>
      </c>
      <c r="B7" s="57">
        <v>0</v>
      </c>
      <c r="C7" s="52">
        <v>0</v>
      </c>
      <c r="D7" s="57">
        <v>427.8</v>
      </c>
      <c r="E7" s="52">
        <v>534.84</v>
      </c>
      <c r="F7" s="24"/>
      <c r="G7" s="24">
        <f t="shared" si="0"/>
        <v>-0.20013461969934937</v>
      </c>
    </row>
    <row r="8" spans="1:7">
      <c r="A8" s="56">
        <v>2002</v>
      </c>
      <c r="B8" s="57">
        <v>0</v>
      </c>
      <c r="C8" s="52">
        <v>0</v>
      </c>
      <c r="D8" s="57">
        <v>0</v>
      </c>
      <c r="E8" s="52">
        <v>55.98</v>
      </c>
      <c r="F8" s="24"/>
      <c r="G8" s="24">
        <f t="shared" si="0"/>
        <v>-1</v>
      </c>
    </row>
    <row r="9" spans="1:7">
      <c r="A9" s="56">
        <v>2003</v>
      </c>
      <c r="B9" s="50">
        <v>0</v>
      </c>
      <c r="C9" s="52">
        <v>93.96</v>
      </c>
      <c r="D9" s="50">
        <v>535.11</v>
      </c>
      <c r="E9" s="52">
        <v>185.76</v>
      </c>
      <c r="F9" s="24">
        <f t="shared" ref="F9:F13" si="1">(B9-C9)/C9</f>
        <v>-1</v>
      </c>
      <c r="G9" s="24">
        <f t="shared" si="0"/>
        <v>1.880652454780362</v>
      </c>
    </row>
    <row r="10" spans="1:7">
      <c r="A10" s="56">
        <v>2004</v>
      </c>
      <c r="B10" s="50">
        <v>423.35</v>
      </c>
      <c r="C10" s="52">
        <v>578.78</v>
      </c>
      <c r="D10" s="50">
        <v>5647.91</v>
      </c>
      <c r="E10" s="52">
        <v>6896.68</v>
      </c>
      <c r="F10" s="24">
        <f t="shared" si="1"/>
        <v>-0.26854763467984372</v>
      </c>
      <c r="G10" s="24">
        <f t="shared" si="0"/>
        <v>-0.18106828212995243</v>
      </c>
    </row>
    <row r="11" spans="1:7">
      <c r="A11" s="56">
        <v>2005</v>
      </c>
      <c r="B11" s="50">
        <v>1336.35</v>
      </c>
      <c r="C11" s="52">
        <v>93.72</v>
      </c>
      <c r="D11" s="50">
        <v>6347.23</v>
      </c>
      <c r="E11" s="52">
        <v>6458.32</v>
      </c>
      <c r="F11" s="24">
        <f t="shared" si="1"/>
        <v>13.258962868117797</v>
      </c>
      <c r="G11" s="24">
        <f t="shared" si="0"/>
        <v>-1.7201067769946388E-2</v>
      </c>
    </row>
    <row r="12" spans="1:7">
      <c r="A12" s="56">
        <v>2006</v>
      </c>
      <c r="B12" s="50">
        <v>1181.22</v>
      </c>
      <c r="C12" s="52">
        <v>1262.23</v>
      </c>
      <c r="D12" s="50">
        <v>13597.01</v>
      </c>
      <c r="E12" s="52">
        <v>22509.82</v>
      </c>
      <c r="F12" s="24">
        <f t="shared" si="1"/>
        <v>-6.4180062270743035E-2</v>
      </c>
      <c r="G12" s="24">
        <f t="shared" si="0"/>
        <v>-0.39595207780426495</v>
      </c>
    </row>
    <row r="13" spans="1:7">
      <c r="A13" s="56">
        <v>2007</v>
      </c>
      <c r="B13" s="50">
        <v>395.18</v>
      </c>
      <c r="C13" s="52">
        <v>215.43</v>
      </c>
      <c r="D13" s="50">
        <v>3968.25</v>
      </c>
      <c r="E13" s="52">
        <v>2192.21</v>
      </c>
      <c r="F13" s="24">
        <f t="shared" si="1"/>
        <v>0.83437775611567555</v>
      </c>
      <c r="G13" s="24">
        <f t="shared" si="0"/>
        <v>0.8101596106212452</v>
      </c>
    </row>
    <row r="14" spans="1:7">
      <c r="A14" s="56">
        <v>2008</v>
      </c>
      <c r="B14" s="50">
        <v>11.23</v>
      </c>
      <c r="C14" s="52">
        <v>0</v>
      </c>
      <c r="D14" s="50">
        <v>203.44</v>
      </c>
      <c r="E14" s="52">
        <v>21.6</v>
      </c>
      <c r="F14" s="24"/>
      <c r="G14" s="24">
        <f t="shared" si="0"/>
        <v>8.4185185185185176</v>
      </c>
    </row>
    <row r="15" spans="1:7">
      <c r="A15" s="56">
        <v>2009</v>
      </c>
      <c r="B15" s="50">
        <v>0</v>
      </c>
      <c r="C15" s="52" t="s">
        <v>216</v>
      </c>
      <c r="D15" s="50">
        <v>6137.91</v>
      </c>
      <c r="E15" s="52" t="s">
        <v>216</v>
      </c>
      <c r="F15" s="24"/>
      <c r="G15" s="24"/>
    </row>
    <row r="16" spans="1:7">
      <c r="A16" s="56" t="s">
        <v>113</v>
      </c>
      <c r="B16" s="57"/>
      <c r="C16" s="52"/>
      <c r="D16" s="57"/>
      <c r="E16" s="52"/>
      <c r="F16" s="13"/>
      <c r="G16" s="13"/>
    </row>
    <row r="17" spans="1:7" s="1" customFormat="1">
      <c r="A17" s="58" t="s">
        <v>114</v>
      </c>
      <c r="B17" s="59">
        <f>SUM(B5:B16)</f>
        <v>3425.71</v>
      </c>
      <c r="C17" s="60">
        <f>SUM(C5:C16)</f>
        <v>2244.12</v>
      </c>
      <c r="D17" s="59">
        <v>40333.61</v>
      </c>
      <c r="E17" s="60">
        <v>44567.82</v>
      </c>
      <c r="F17" s="53"/>
      <c r="G17" s="53"/>
    </row>
    <row r="18" spans="1:7">
      <c r="B18" s="1"/>
    </row>
    <row r="19" spans="1:7">
      <c r="A19" s="12" t="s">
        <v>112</v>
      </c>
      <c r="B19" s="13"/>
      <c r="C19" s="13"/>
      <c r="D19" s="13"/>
      <c r="E19" s="13"/>
      <c r="F19" s="13"/>
      <c r="G19" s="13"/>
    </row>
    <row r="20" spans="1:7">
      <c r="A20" s="14"/>
      <c r="B20" s="59"/>
      <c r="C20" s="12"/>
      <c r="D20" s="12"/>
      <c r="E20" s="12" t="s">
        <v>4</v>
      </c>
      <c r="F20" s="23" t="s">
        <v>5</v>
      </c>
      <c r="G20" s="23" t="s">
        <v>6</v>
      </c>
    </row>
    <row r="21" spans="1:7">
      <c r="A21" s="12" t="s">
        <v>110</v>
      </c>
      <c r="B21" s="61">
        <v>0</v>
      </c>
      <c r="C21" s="57">
        <v>798.57</v>
      </c>
      <c r="D21" s="62">
        <v>188.3</v>
      </c>
      <c r="E21" s="57">
        <v>1363.51</v>
      </c>
      <c r="F21" s="24">
        <f>(B21-C21)/C21</f>
        <v>-1</v>
      </c>
      <c r="G21" s="24">
        <f>(D21-E21)/E21</f>
        <v>-0.86190053611634676</v>
      </c>
    </row>
    <row r="22" spans="1:7">
      <c r="A22" s="56">
        <v>2000</v>
      </c>
      <c r="B22" s="57">
        <v>0</v>
      </c>
      <c r="C22" s="57">
        <v>0</v>
      </c>
      <c r="D22" s="57">
        <v>224.3</v>
      </c>
      <c r="E22" s="57">
        <v>619.78</v>
      </c>
      <c r="F22" s="24"/>
      <c r="G22" s="24">
        <f t="shared" ref="G22:G30" si="2">(D22-E22)/E22</f>
        <v>-0.63809738939623739</v>
      </c>
    </row>
    <row r="23" spans="1:7">
      <c r="A23" s="56">
        <v>2001</v>
      </c>
      <c r="B23" s="57">
        <v>0</v>
      </c>
      <c r="C23" s="57">
        <v>40</v>
      </c>
      <c r="D23" s="57">
        <v>1221.96</v>
      </c>
      <c r="E23" s="57">
        <v>1500.25</v>
      </c>
      <c r="F23" s="24">
        <f t="shared" ref="F23:F29" si="3">(B23-C23)/C23</f>
        <v>-1</v>
      </c>
      <c r="G23" s="24">
        <f t="shared" si="2"/>
        <v>-0.18549575070821528</v>
      </c>
    </row>
    <row r="24" spans="1:7">
      <c r="A24" s="56">
        <v>2002</v>
      </c>
      <c r="B24" s="50">
        <v>0</v>
      </c>
      <c r="C24" s="63">
        <v>0</v>
      </c>
      <c r="D24" s="50">
        <v>0</v>
      </c>
      <c r="E24" s="63">
        <v>0</v>
      </c>
      <c r="F24" s="24"/>
      <c r="G24" s="24"/>
    </row>
    <row r="25" spans="1:7">
      <c r="A25" s="56">
        <v>2003</v>
      </c>
      <c r="B25" s="50">
        <v>20</v>
      </c>
      <c r="C25" s="57">
        <v>0</v>
      </c>
      <c r="D25" s="50">
        <v>933.5</v>
      </c>
      <c r="E25" s="57">
        <v>879.46</v>
      </c>
      <c r="F25" s="24"/>
      <c r="G25" s="24">
        <f t="shared" si="2"/>
        <v>6.1446796898096519E-2</v>
      </c>
    </row>
    <row r="26" spans="1:7">
      <c r="A26" s="56">
        <v>2004</v>
      </c>
      <c r="B26" s="62">
        <v>124</v>
      </c>
      <c r="C26" s="57">
        <v>1661.01</v>
      </c>
      <c r="D26" s="62">
        <v>3887.92</v>
      </c>
      <c r="E26" s="57">
        <v>4998.0200000000004</v>
      </c>
      <c r="F26" s="24">
        <f t="shared" si="3"/>
        <v>-0.92534662645017185</v>
      </c>
      <c r="G26" s="24">
        <f t="shared" si="2"/>
        <v>-0.22210795475008108</v>
      </c>
    </row>
    <row r="27" spans="1:7">
      <c r="A27" s="56">
        <v>2005</v>
      </c>
      <c r="B27" s="62">
        <v>1146.8499999999999</v>
      </c>
      <c r="C27" s="57">
        <v>499.56</v>
      </c>
      <c r="D27" s="62">
        <v>5929.51</v>
      </c>
      <c r="E27" s="57">
        <v>4250.05</v>
      </c>
      <c r="F27" s="24">
        <f t="shared" si="3"/>
        <v>1.295720233805749</v>
      </c>
      <c r="G27" s="24">
        <f t="shared" si="2"/>
        <v>0.39516240985400169</v>
      </c>
    </row>
    <row r="28" spans="1:7">
      <c r="A28" s="56">
        <v>2006</v>
      </c>
      <c r="B28" s="57">
        <v>1520.03</v>
      </c>
      <c r="C28" s="57">
        <v>3275.05</v>
      </c>
      <c r="D28" s="57">
        <v>12731.25</v>
      </c>
      <c r="E28" s="57">
        <v>17270.98</v>
      </c>
      <c r="F28" s="24">
        <f t="shared" si="3"/>
        <v>-0.53587578815590609</v>
      </c>
      <c r="G28" s="24">
        <f t="shared" si="2"/>
        <v>-0.26285306334672381</v>
      </c>
    </row>
    <row r="29" spans="1:7">
      <c r="A29" s="56">
        <v>2007</v>
      </c>
      <c r="B29" s="57">
        <v>1719.38</v>
      </c>
      <c r="C29" s="62">
        <v>536.46</v>
      </c>
      <c r="D29" s="57">
        <v>8724.9500000000007</v>
      </c>
      <c r="E29" s="62">
        <v>6356.96</v>
      </c>
      <c r="F29" s="24">
        <f t="shared" si="3"/>
        <v>2.2050479066472803</v>
      </c>
      <c r="G29" s="24">
        <f t="shared" si="2"/>
        <v>0.37250352369686152</v>
      </c>
    </row>
    <row r="30" spans="1:7">
      <c r="A30" s="56">
        <v>2008</v>
      </c>
      <c r="B30" s="57">
        <v>60</v>
      </c>
      <c r="C30" s="64">
        <v>0</v>
      </c>
      <c r="D30" s="57">
        <v>1130.54</v>
      </c>
      <c r="E30" s="62">
        <v>975.52</v>
      </c>
      <c r="F30" s="24"/>
      <c r="G30" s="24">
        <f t="shared" si="2"/>
        <v>0.15891011973101524</v>
      </c>
    </row>
    <row r="31" spans="1:7">
      <c r="A31" s="56">
        <v>2009</v>
      </c>
      <c r="B31" s="57">
        <v>574.02</v>
      </c>
      <c r="C31" s="50" t="s">
        <v>216</v>
      </c>
      <c r="D31" s="57">
        <v>2912.01</v>
      </c>
      <c r="E31" s="65" t="s">
        <v>216</v>
      </c>
      <c r="F31" s="24"/>
      <c r="G31" s="24"/>
    </row>
    <row r="32" spans="1:7">
      <c r="A32" s="56" t="s">
        <v>113</v>
      </c>
      <c r="B32" s="66"/>
      <c r="C32" s="57"/>
      <c r="D32" s="66"/>
      <c r="E32" s="57"/>
      <c r="F32" s="13"/>
      <c r="G32" s="13"/>
    </row>
    <row r="33" spans="1:7">
      <c r="A33" s="56" t="s">
        <v>114</v>
      </c>
      <c r="B33" s="59">
        <v>5164.28</v>
      </c>
      <c r="C33" s="59">
        <v>6810.65</v>
      </c>
      <c r="D33" s="59">
        <v>37884.239999999998</v>
      </c>
      <c r="E33" s="59">
        <v>38214.53</v>
      </c>
      <c r="F33" s="53"/>
      <c r="G33" s="53"/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H5" sqref="H5"/>
    </sheetView>
  </sheetViews>
  <sheetFormatPr defaultRowHeight="12.75"/>
  <cols>
    <col min="1" max="1" width="30.5703125" customWidth="1"/>
    <col min="2" max="2" width="12.85546875" customWidth="1"/>
    <col min="3" max="3" width="19.5703125" customWidth="1"/>
    <col min="6" max="6" width="14.5703125" customWidth="1"/>
    <col min="7" max="7" width="12.140625" customWidth="1"/>
  </cols>
  <sheetData>
    <row r="1" spans="1:7">
      <c r="A1" s="12" t="s">
        <v>185</v>
      </c>
      <c r="C1" s="69"/>
      <c r="D1" s="70"/>
      <c r="E1" s="71"/>
      <c r="F1" s="72"/>
    </row>
    <row r="2" spans="1:7">
      <c r="A2" s="1"/>
    </row>
    <row r="3" spans="1:7">
      <c r="A3" s="1"/>
    </row>
    <row r="4" spans="1:7">
      <c r="A4" s="12" t="s">
        <v>120</v>
      </c>
    </row>
    <row r="5" spans="1:7">
      <c r="A5" s="12"/>
      <c r="B5" s="12" t="s">
        <v>1</v>
      </c>
      <c r="C5" s="12" t="s">
        <v>33</v>
      </c>
      <c r="D5" s="12" t="s">
        <v>3</v>
      </c>
      <c r="E5" s="12" t="s">
        <v>4</v>
      </c>
      <c r="F5" s="12" t="s">
        <v>5</v>
      </c>
      <c r="G5" s="12" t="s">
        <v>6</v>
      </c>
    </row>
    <row r="6" spans="1:7">
      <c r="A6" s="14" t="s">
        <v>186</v>
      </c>
      <c r="B6" s="15">
        <v>17</v>
      </c>
      <c r="C6" s="13" t="s">
        <v>222</v>
      </c>
      <c r="D6" s="13">
        <v>85</v>
      </c>
      <c r="E6" s="13" t="s">
        <v>222</v>
      </c>
      <c r="F6" s="13" t="s">
        <v>222</v>
      </c>
      <c r="G6" s="13" t="s">
        <v>222</v>
      </c>
    </row>
    <row r="7" spans="1:7">
      <c r="A7" s="14" t="s">
        <v>187</v>
      </c>
      <c r="B7" s="15">
        <v>13</v>
      </c>
      <c r="C7" s="13" t="s">
        <v>222</v>
      </c>
      <c r="D7" s="13">
        <v>111</v>
      </c>
      <c r="E7" s="13" t="s">
        <v>222</v>
      </c>
      <c r="F7" s="13" t="s">
        <v>222</v>
      </c>
      <c r="G7" s="13" t="s">
        <v>222</v>
      </c>
    </row>
    <row r="8" spans="1:7">
      <c r="A8" s="14" t="s">
        <v>188</v>
      </c>
      <c r="B8" s="15">
        <v>32</v>
      </c>
      <c r="C8" s="13" t="s">
        <v>222</v>
      </c>
      <c r="D8" s="13">
        <v>266</v>
      </c>
      <c r="E8" s="13" t="s">
        <v>222</v>
      </c>
      <c r="F8" s="13" t="s">
        <v>222</v>
      </c>
      <c r="G8" s="13" t="s">
        <v>222</v>
      </c>
    </row>
    <row r="9" spans="1:7">
      <c r="A9" s="14" t="s">
        <v>189</v>
      </c>
      <c r="B9" s="15">
        <v>117</v>
      </c>
      <c r="C9" s="13" t="s">
        <v>222</v>
      </c>
      <c r="D9" s="13">
        <v>719</v>
      </c>
      <c r="E9" s="13" t="s">
        <v>222</v>
      </c>
      <c r="F9" s="13" t="s">
        <v>222</v>
      </c>
      <c r="G9" s="13" t="s">
        <v>222</v>
      </c>
    </row>
    <row r="10" spans="1:7">
      <c r="A10" s="14" t="s">
        <v>190</v>
      </c>
      <c r="B10" s="15">
        <v>56</v>
      </c>
      <c r="C10" s="13" t="s">
        <v>222</v>
      </c>
      <c r="D10" s="13">
        <v>2571</v>
      </c>
      <c r="E10" s="13" t="s">
        <v>222</v>
      </c>
      <c r="F10" s="13" t="s">
        <v>222</v>
      </c>
      <c r="G10" s="13" t="s">
        <v>222</v>
      </c>
    </row>
    <row r="11" spans="1:7">
      <c r="A11" s="14" t="s">
        <v>191</v>
      </c>
      <c r="B11" s="15">
        <v>6</v>
      </c>
      <c r="C11" s="13" t="s">
        <v>222</v>
      </c>
      <c r="D11" s="13">
        <v>68</v>
      </c>
      <c r="E11" s="13" t="s">
        <v>222</v>
      </c>
      <c r="F11" s="13" t="s">
        <v>222</v>
      </c>
      <c r="G11" s="13" t="s">
        <v>222</v>
      </c>
    </row>
    <row r="12" spans="1:7">
      <c r="A12" s="14" t="s">
        <v>192</v>
      </c>
      <c r="B12" s="15">
        <v>84</v>
      </c>
      <c r="C12" s="13" t="s">
        <v>222</v>
      </c>
      <c r="D12" s="13">
        <v>726</v>
      </c>
      <c r="E12" s="13" t="s">
        <v>222</v>
      </c>
      <c r="F12" s="13" t="s">
        <v>222</v>
      </c>
      <c r="G12" s="13" t="s">
        <v>222</v>
      </c>
    </row>
    <row r="13" spans="1:7">
      <c r="A13" s="14" t="s">
        <v>176</v>
      </c>
      <c r="B13" s="15">
        <v>862</v>
      </c>
      <c r="C13" s="13" t="s">
        <v>222</v>
      </c>
      <c r="D13" s="13">
        <v>6291</v>
      </c>
      <c r="E13" s="13" t="s">
        <v>222</v>
      </c>
      <c r="F13" s="13" t="s">
        <v>222</v>
      </c>
      <c r="G13" s="13" t="s">
        <v>222</v>
      </c>
    </row>
    <row r="14" spans="1:7">
      <c r="A14" s="14" t="s">
        <v>193</v>
      </c>
      <c r="B14" s="15">
        <v>974</v>
      </c>
      <c r="C14" s="13" t="s">
        <v>222</v>
      </c>
      <c r="D14" s="13">
        <v>8363</v>
      </c>
      <c r="E14" s="13" t="s">
        <v>222</v>
      </c>
      <c r="F14" s="13" t="s">
        <v>222</v>
      </c>
      <c r="G14" s="13" t="s">
        <v>222</v>
      </c>
    </row>
    <row r="15" spans="1:7">
      <c r="A15" s="14" t="s">
        <v>194</v>
      </c>
      <c r="B15" s="15">
        <v>139</v>
      </c>
      <c r="C15" s="13" t="s">
        <v>222</v>
      </c>
      <c r="D15" s="13">
        <v>1256</v>
      </c>
      <c r="E15" s="13" t="s">
        <v>222</v>
      </c>
      <c r="F15" s="13" t="s">
        <v>222</v>
      </c>
      <c r="G15" s="13" t="s">
        <v>222</v>
      </c>
    </row>
    <row r="16" spans="1:7">
      <c r="A16" s="14" t="s">
        <v>195</v>
      </c>
      <c r="B16" s="15">
        <v>25</v>
      </c>
      <c r="C16" s="13" t="s">
        <v>222</v>
      </c>
      <c r="D16" s="13">
        <v>129</v>
      </c>
      <c r="E16" s="13" t="s">
        <v>222</v>
      </c>
      <c r="F16" s="13" t="s">
        <v>222</v>
      </c>
      <c r="G16" s="13" t="s">
        <v>222</v>
      </c>
    </row>
    <row r="17" spans="1:7">
      <c r="A17" s="14" t="s">
        <v>196</v>
      </c>
      <c r="B17" s="15">
        <v>49</v>
      </c>
      <c r="C17" s="13" t="s">
        <v>222</v>
      </c>
      <c r="D17" s="13">
        <v>251</v>
      </c>
      <c r="E17" s="13" t="s">
        <v>222</v>
      </c>
      <c r="F17" s="13" t="s">
        <v>222</v>
      </c>
      <c r="G17" s="13" t="s">
        <v>222</v>
      </c>
    </row>
    <row r="18" spans="1:7">
      <c r="A18" s="14" t="s">
        <v>197</v>
      </c>
      <c r="B18" s="15">
        <v>10</v>
      </c>
      <c r="C18" s="13" t="s">
        <v>222</v>
      </c>
      <c r="D18" s="13">
        <v>88</v>
      </c>
      <c r="E18" s="13" t="s">
        <v>222</v>
      </c>
      <c r="F18" s="13" t="s">
        <v>222</v>
      </c>
      <c r="G18" s="13" t="s">
        <v>222</v>
      </c>
    </row>
    <row r="19" spans="1:7">
      <c r="A19" s="14" t="s">
        <v>198</v>
      </c>
      <c r="B19" s="15">
        <v>33</v>
      </c>
      <c r="C19" s="13" t="s">
        <v>222</v>
      </c>
      <c r="D19" s="13">
        <v>208</v>
      </c>
      <c r="E19" s="13" t="s">
        <v>222</v>
      </c>
      <c r="F19" s="13" t="s">
        <v>222</v>
      </c>
      <c r="G19" s="13" t="s">
        <v>222</v>
      </c>
    </row>
    <row r="20" spans="1:7">
      <c r="A20" s="14" t="s">
        <v>199</v>
      </c>
      <c r="B20" s="15">
        <v>69</v>
      </c>
      <c r="C20" s="13" t="s">
        <v>222</v>
      </c>
      <c r="D20" s="13">
        <v>732</v>
      </c>
      <c r="E20" s="13" t="s">
        <v>222</v>
      </c>
      <c r="F20" s="13" t="s">
        <v>222</v>
      </c>
      <c r="G20" s="13" t="s">
        <v>222</v>
      </c>
    </row>
    <row r="21" spans="1:7">
      <c r="A21" s="14" t="s">
        <v>200</v>
      </c>
      <c r="B21" s="15">
        <v>6</v>
      </c>
      <c r="C21" s="13" t="s">
        <v>222</v>
      </c>
      <c r="D21" s="13">
        <v>60</v>
      </c>
      <c r="E21" s="13" t="s">
        <v>222</v>
      </c>
      <c r="F21" s="13" t="s">
        <v>222</v>
      </c>
      <c r="G21" s="13" t="s">
        <v>222</v>
      </c>
    </row>
    <row r="22" spans="1:7">
      <c r="A22" s="14" t="s">
        <v>201</v>
      </c>
      <c r="B22" s="15">
        <v>0</v>
      </c>
      <c r="C22" s="13" t="s">
        <v>222</v>
      </c>
      <c r="D22" s="13">
        <v>10</v>
      </c>
      <c r="E22" s="13" t="s">
        <v>222</v>
      </c>
      <c r="F22" s="13" t="s">
        <v>222</v>
      </c>
      <c r="G22" s="13" t="s">
        <v>222</v>
      </c>
    </row>
    <row r="23" spans="1:7">
      <c r="A23" s="14" t="s">
        <v>202</v>
      </c>
      <c r="B23" s="15">
        <v>585</v>
      </c>
      <c r="C23" s="13" t="s">
        <v>222</v>
      </c>
      <c r="D23" s="13">
        <v>2117</v>
      </c>
      <c r="E23" s="13" t="s">
        <v>222</v>
      </c>
      <c r="F23" s="13" t="s">
        <v>222</v>
      </c>
      <c r="G23" s="13" t="s">
        <v>222</v>
      </c>
    </row>
    <row r="24" spans="1:7">
      <c r="A24" s="12" t="s">
        <v>203</v>
      </c>
      <c r="B24" s="15">
        <v>13</v>
      </c>
      <c r="C24" s="13" t="s">
        <v>222</v>
      </c>
      <c r="D24" s="13">
        <v>308</v>
      </c>
      <c r="E24" s="13" t="s">
        <v>222</v>
      </c>
      <c r="F24" s="13" t="s">
        <v>222</v>
      </c>
      <c r="G24" s="13" t="s">
        <v>222</v>
      </c>
    </row>
    <row r="25" spans="1:7">
      <c r="A25" s="12" t="s">
        <v>204</v>
      </c>
      <c r="B25" s="15">
        <v>58</v>
      </c>
      <c r="C25" s="13" t="s">
        <v>222</v>
      </c>
      <c r="D25" s="13">
        <v>252</v>
      </c>
      <c r="E25" s="13" t="s">
        <v>222</v>
      </c>
      <c r="F25" s="13" t="s">
        <v>222</v>
      </c>
      <c r="G25" s="13" t="s">
        <v>222</v>
      </c>
    </row>
    <row r="26" spans="1:7">
      <c r="A26" s="12" t="s">
        <v>205</v>
      </c>
      <c r="B26" s="18">
        <v>0</v>
      </c>
      <c r="C26" s="13" t="s">
        <v>222</v>
      </c>
      <c r="D26" s="13">
        <v>10</v>
      </c>
      <c r="E26" s="13" t="s">
        <v>222</v>
      </c>
      <c r="F26" s="13" t="s">
        <v>222</v>
      </c>
      <c r="G26" s="13" t="s">
        <v>222</v>
      </c>
    </row>
    <row r="27" spans="1:7">
      <c r="A27" s="14" t="s">
        <v>206</v>
      </c>
      <c r="B27" s="18">
        <v>0</v>
      </c>
      <c r="C27" s="13" t="s">
        <v>222</v>
      </c>
      <c r="D27" s="13">
        <v>16</v>
      </c>
      <c r="E27" s="13" t="s">
        <v>222</v>
      </c>
      <c r="F27" s="13" t="s">
        <v>222</v>
      </c>
      <c r="G27" s="13" t="s">
        <v>222</v>
      </c>
    </row>
    <row r="28" spans="1:7">
      <c r="A28" s="14" t="s">
        <v>207</v>
      </c>
      <c r="B28" s="18">
        <v>0</v>
      </c>
      <c r="C28" s="13" t="s">
        <v>222</v>
      </c>
      <c r="D28" s="13">
        <v>0</v>
      </c>
      <c r="E28" s="13" t="s">
        <v>222</v>
      </c>
      <c r="F28" s="13" t="s">
        <v>222</v>
      </c>
      <c r="G28" s="13" t="s">
        <v>222</v>
      </c>
    </row>
    <row r="29" spans="1:7">
      <c r="A29" s="14" t="s">
        <v>208</v>
      </c>
      <c r="B29" s="18">
        <v>87</v>
      </c>
      <c r="C29" s="13" t="s">
        <v>222</v>
      </c>
      <c r="D29" s="13">
        <v>671</v>
      </c>
      <c r="E29" s="13" t="s">
        <v>222</v>
      </c>
      <c r="F29" s="13" t="s">
        <v>222</v>
      </c>
      <c r="G29" s="13" t="s">
        <v>222</v>
      </c>
    </row>
    <row r="30" spans="1:7">
      <c r="A30" s="14" t="s">
        <v>210</v>
      </c>
      <c r="B30" s="18">
        <v>1</v>
      </c>
      <c r="C30" s="13" t="s">
        <v>222</v>
      </c>
      <c r="D30" s="13">
        <v>74</v>
      </c>
      <c r="E30" s="13" t="s">
        <v>222</v>
      </c>
      <c r="F30" s="13" t="s">
        <v>222</v>
      </c>
      <c r="G30" s="13" t="s">
        <v>222</v>
      </c>
    </row>
    <row r="31" spans="1:7">
      <c r="A31" s="14" t="s">
        <v>215</v>
      </c>
      <c r="B31" s="18">
        <v>4180</v>
      </c>
      <c r="C31" s="13" t="s">
        <v>222</v>
      </c>
      <c r="D31" s="13">
        <v>35600</v>
      </c>
      <c r="E31" s="13" t="s">
        <v>222</v>
      </c>
      <c r="F31" s="13" t="s">
        <v>222</v>
      </c>
      <c r="G31" s="13" t="s">
        <v>222</v>
      </c>
    </row>
    <row r="32" spans="1:7">
      <c r="A32" s="14" t="s">
        <v>209</v>
      </c>
      <c r="B32" s="18">
        <v>49</v>
      </c>
      <c r="C32" s="13" t="s">
        <v>222</v>
      </c>
      <c r="D32" s="13">
        <v>228</v>
      </c>
      <c r="E32" s="13" t="s">
        <v>222</v>
      </c>
      <c r="F32" s="13" t="s">
        <v>222</v>
      </c>
      <c r="G32" s="13" t="s">
        <v>222</v>
      </c>
    </row>
    <row r="33" spans="1:7">
      <c r="A33" s="14" t="s">
        <v>213</v>
      </c>
      <c r="B33" s="18">
        <v>5</v>
      </c>
      <c r="C33" s="13" t="s">
        <v>222</v>
      </c>
      <c r="D33" s="13">
        <v>87</v>
      </c>
      <c r="E33" s="13" t="s">
        <v>222</v>
      </c>
      <c r="F33" s="13" t="s">
        <v>222</v>
      </c>
      <c r="G33" s="13" t="s">
        <v>222</v>
      </c>
    </row>
    <row r="34" spans="1:7">
      <c r="A34" s="14" t="s">
        <v>214</v>
      </c>
      <c r="B34" s="18">
        <v>31</v>
      </c>
      <c r="C34" s="13" t="s">
        <v>222</v>
      </c>
      <c r="D34" s="13">
        <v>228</v>
      </c>
      <c r="E34" s="13" t="s">
        <v>222</v>
      </c>
      <c r="F34" s="13" t="s">
        <v>222</v>
      </c>
      <c r="G34" s="13" t="s">
        <v>222</v>
      </c>
    </row>
    <row r="35" spans="1:7">
      <c r="A35" s="14" t="s">
        <v>211</v>
      </c>
      <c r="B35" s="68">
        <v>7908</v>
      </c>
      <c r="C35" s="13" t="s">
        <v>222</v>
      </c>
      <c r="D35" s="13">
        <v>87438</v>
      </c>
      <c r="E35" s="13" t="s">
        <v>222</v>
      </c>
      <c r="F35" s="13" t="s">
        <v>222</v>
      </c>
      <c r="G35" s="13" t="s">
        <v>222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2"/>
  <sheetViews>
    <sheetView workbookViewId="0">
      <selection activeCell="F26" sqref="F26"/>
    </sheetView>
  </sheetViews>
  <sheetFormatPr defaultRowHeight="12.75"/>
  <cols>
    <col min="1" max="1" width="26" bestFit="1" customWidth="1"/>
    <col min="2" max="2" width="10.85546875" bestFit="1" customWidth="1"/>
    <col min="3" max="3" width="22.28515625" customWidth="1"/>
    <col min="4" max="4" width="9.28515625" customWidth="1"/>
    <col min="5" max="5" width="8.85546875" bestFit="1" customWidth="1"/>
    <col min="6" max="6" width="17.28515625" bestFit="1" customWidth="1"/>
    <col min="7" max="7" width="12.140625" bestFit="1" customWidth="1"/>
  </cols>
  <sheetData>
    <row r="2" spans="1:7">
      <c r="A2" s="12" t="s">
        <v>220</v>
      </c>
      <c r="B2" s="13"/>
      <c r="C2" s="13"/>
      <c r="D2" s="13"/>
      <c r="E2" s="13"/>
      <c r="F2" s="13"/>
      <c r="G2" s="13"/>
    </row>
    <row r="3" spans="1:7" s="1" customFormat="1">
      <c r="A3" s="14"/>
      <c r="B3" s="12" t="s">
        <v>1</v>
      </c>
      <c r="C3" s="12" t="s">
        <v>33</v>
      </c>
      <c r="D3" s="12" t="s">
        <v>3</v>
      </c>
      <c r="E3" s="12" t="s">
        <v>4</v>
      </c>
      <c r="F3" s="14" t="s">
        <v>5</v>
      </c>
      <c r="G3" s="14" t="s">
        <v>6</v>
      </c>
    </row>
    <row r="4" spans="1:7">
      <c r="A4" s="12" t="s">
        <v>84</v>
      </c>
      <c r="B4" s="13">
        <v>420</v>
      </c>
      <c r="C4" s="13">
        <f>[1]ARRESTS!$B$4</f>
        <v>315</v>
      </c>
      <c r="D4" s="28">
        <f>[4]ARRESTS!$D$4+B4</f>
        <v>3025</v>
      </c>
      <c r="E4" s="28">
        <f>[1]ARRESTS!$D$4</f>
        <v>2779</v>
      </c>
      <c r="F4" s="27">
        <f>(B4-C4)/C4</f>
        <v>0.33333333333333331</v>
      </c>
      <c r="G4" s="27">
        <f>(D4-E4)/E4</f>
        <v>8.8521050737675425E-2</v>
      </c>
    </row>
    <row r="5" spans="1:7">
      <c r="A5" s="12" t="s">
        <v>85</v>
      </c>
      <c r="B5" s="13">
        <v>349</v>
      </c>
      <c r="C5" s="13">
        <f>[1]ARRESTS!$B$5</f>
        <v>247</v>
      </c>
      <c r="D5" s="28">
        <f>[4]ARRESTS!$D$5+B5</f>
        <v>2591</v>
      </c>
      <c r="E5" s="28">
        <f>[1]ARRESTS!$D$5</f>
        <v>2245</v>
      </c>
      <c r="F5" s="27">
        <f>(B5-C5)/C5</f>
        <v>0.41295546558704455</v>
      </c>
      <c r="G5" s="27">
        <f t="shared" ref="G5:G22" si="0">(D5-E5)/E5</f>
        <v>0.15412026726057906</v>
      </c>
    </row>
    <row r="6" spans="1:7">
      <c r="A6" s="12" t="s">
        <v>221</v>
      </c>
      <c r="B6" s="13">
        <v>17</v>
      </c>
      <c r="C6" s="13">
        <f>[1]ARRESTS!$B$6</f>
        <v>16</v>
      </c>
      <c r="D6" s="28">
        <f>[4]ARRESTS!$D$6+B6</f>
        <v>185</v>
      </c>
      <c r="E6" s="28">
        <f>[1]ARRESTS!$D$6</f>
        <v>167</v>
      </c>
      <c r="F6" s="27">
        <f>(B6-C6)/C6</f>
        <v>6.25E-2</v>
      </c>
      <c r="G6" s="27">
        <f t="shared" si="0"/>
        <v>0.10778443113772455</v>
      </c>
    </row>
    <row r="7" spans="1:7">
      <c r="A7" s="12" t="s">
        <v>87</v>
      </c>
      <c r="B7" s="13">
        <v>1</v>
      </c>
      <c r="C7" s="13">
        <f>[1]ARRESTS!$B$7</f>
        <v>2</v>
      </c>
      <c r="D7" s="28">
        <f>[4]ARRESTS!$D$7+B7</f>
        <v>2</v>
      </c>
      <c r="E7" s="28">
        <f>[1]ARRESTS!$D$7</f>
        <v>7</v>
      </c>
      <c r="F7" s="27">
        <f t="shared" ref="F7:F20" si="1">(B7-C7)/C7</f>
        <v>-0.5</v>
      </c>
      <c r="G7" s="27">
        <f t="shared" si="0"/>
        <v>-0.7142857142857143</v>
      </c>
    </row>
    <row r="8" spans="1:7">
      <c r="A8" s="12" t="s">
        <v>88</v>
      </c>
      <c r="B8" s="13">
        <v>2</v>
      </c>
      <c r="C8" s="13">
        <f>[1]ARRESTS!$B$8</f>
        <v>0</v>
      </c>
      <c r="D8" s="28">
        <f>[4]ARRESTS!$E$8+B8</f>
        <v>4</v>
      </c>
      <c r="E8" s="28">
        <f>[1]ARRESTS!$D$8</f>
        <v>9</v>
      </c>
      <c r="F8" s="27">
        <v>0</v>
      </c>
      <c r="G8" s="27">
        <f t="shared" si="0"/>
        <v>-0.55555555555555558</v>
      </c>
    </row>
    <row r="9" spans="1:7">
      <c r="A9" s="12"/>
      <c r="B9" s="13"/>
      <c r="C9" s="13"/>
      <c r="D9" s="28"/>
      <c r="E9" s="28"/>
      <c r="F9" s="27"/>
      <c r="G9" s="27"/>
    </row>
    <row r="10" spans="1:7">
      <c r="A10" s="12" t="s">
        <v>89</v>
      </c>
      <c r="B10" s="13">
        <v>534</v>
      </c>
      <c r="C10" s="13">
        <f>[1]ARRESTS!$B$9</f>
        <v>413</v>
      </c>
      <c r="D10" s="28">
        <f>[4]ARRESTS!$D$9+B10</f>
        <v>4071</v>
      </c>
      <c r="E10" s="28">
        <f>[1]ARRESTS!$D$9</f>
        <v>3612</v>
      </c>
      <c r="F10" s="27">
        <f t="shared" si="1"/>
        <v>0.29297820823244553</v>
      </c>
      <c r="G10" s="27">
        <f t="shared" si="0"/>
        <v>0.12707641196013289</v>
      </c>
    </row>
    <row r="11" spans="1:7">
      <c r="A11" s="12" t="s">
        <v>90</v>
      </c>
      <c r="B11" s="13">
        <v>255</v>
      </c>
      <c r="C11" s="13">
        <f>[1]ARRESTS!$B$10</f>
        <v>167</v>
      </c>
      <c r="D11" s="28">
        <f>[4]ARRESTS!$D$10+B11</f>
        <v>1734</v>
      </c>
      <c r="E11" s="28">
        <f>[1]ARRESTS!$D$10</f>
        <v>1595</v>
      </c>
      <c r="F11" s="27">
        <f t="shared" si="1"/>
        <v>0.52694610778443118</v>
      </c>
      <c r="G11" s="27">
        <f t="shared" si="0"/>
        <v>8.7147335423197497E-2</v>
      </c>
    </row>
    <row r="12" spans="1:7">
      <c r="A12" s="12"/>
      <c r="B12" s="13"/>
      <c r="C12" s="13"/>
      <c r="D12" s="28"/>
      <c r="E12" s="28"/>
      <c r="F12" s="27"/>
      <c r="G12" s="27"/>
    </row>
    <row r="13" spans="1:7">
      <c r="A13" s="12" t="s">
        <v>91</v>
      </c>
      <c r="B13" s="13">
        <v>272</v>
      </c>
      <c r="C13" s="13">
        <f>[1]ARRESTS!$B$11</f>
        <v>206</v>
      </c>
      <c r="D13" s="13">
        <f>[4]ARRESTS!$D$11+B13</f>
        <v>2033</v>
      </c>
      <c r="E13" s="28">
        <f>[1]ARRESTS!$D$11</f>
        <v>1753</v>
      </c>
      <c r="F13" s="27">
        <f t="shared" si="1"/>
        <v>0.32038834951456313</v>
      </c>
      <c r="G13" s="27">
        <f t="shared" si="0"/>
        <v>0.15972618368511124</v>
      </c>
    </row>
    <row r="14" spans="1:7">
      <c r="A14" s="12" t="s">
        <v>92</v>
      </c>
      <c r="B14" s="13">
        <v>148</v>
      </c>
      <c r="C14" s="13">
        <f>[1]ARRESTS!$B$12</f>
        <v>109</v>
      </c>
      <c r="D14" s="13">
        <f>[4]ARRESTS!$D$12+B14</f>
        <v>992</v>
      </c>
      <c r="E14" s="28">
        <f>[1]ARRESTS!$D$12</f>
        <v>1026</v>
      </c>
      <c r="F14" s="27">
        <f t="shared" si="1"/>
        <v>0.3577981651376147</v>
      </c>
      <c r="G14" s="27">
        <f t="shared" si="0"/>
        <v>-3.3138401559454189E-2</v>
      </c>
    </row>
    <row r="15" spans="1:7">
      <c r="A15" s="12" t="s">
        <v>93</v>
      </c>
      <c r="B15" s="13">
        <v>243</v>
      </c>
      <c r="C15" s="13">
        <f>[1]ARRESTS!$B$13</f>
        <v>192</v>
      </c>
      <c r="D15" s="13">
        <f>[4]ARRESTS!$D$13+B15</f>
        <v>1871</v>
      </c>
      <c r="E15" s="28">
        <f>[1]ARRESTS!$D$13</f>
        <v>1697</v>
      </c>
      <c r="F15" s="27">
        <f t="shared" si="1"/>
        <v>0.265625</v>
      </c>
      <c r="G15" s="27">
        <f t="shared" si="0"/>
        <v>0.10253388332351208</v>
      </c>
    </row>
    <row r="16" spans="1:7">
      <c r="A16" s="12" t="s">
        <v>94</v>
      </c>
      <c r="B16" s="13">
        <v>106</v>
      </c>
      <c r="C16" s="13">
        <f>[1]ARRESTS!$B$14</f>
        <v>55</v>
      </c>
      <c r="D16" s="13">
        <f>[4]ARRESTS!$D$14+B16</f>
        <v>720</v>
      </c>
      <c r="E16" s="28">
        <f>[1]ARRESTS!$D$14</f>
        <v>548</v>
      </c>
      <c r="F16" s="27">
        <f t="shared" si="1"/>
        <v>0.92727272727272725</v>
      </c>
      <c r="G16" s="27">
        <f t="shared" si="0"/>
        <v>0.31386861313868614</v>
      </c>
    </row>
    <row r="17" spans="1:7">
      <c r="A17" s="12" t="s">
        <v>218</v>
      </c>
      <c r="B17" s="13">
        <v>16</v>
      </c>
      <c r="C17" s="13">
        <f>[1]ARRESTS!$B$15</f>
        <v>14</v>
      </c>
      <c r="D17" s="13">
        <f>[4]ARRESTS!$D$15+B17</f>
        <v>163</v>
      </c>
      <c r="E17" s="28">
        <f>[1]ARRESTS!$D$15</f>
        <v>150</v>
      </c>
      <c r="F17" s="27">
        <f t="shared" si="1"/>
        <v>0.14285714285714285</v>
      </c>
      <c r="G17" s="27">
        <f t="shared" si="0"/>
        <v>8.666666666666667E-2</v>
      </c>
    </row>
    <row r="18" spans="1:7">
      <c r="A18" s="12" t="s">
        <v>219</v>
      </c>
      <c r="B18" s="13">
        <v>1</v>
      </c>
      <c r="C18" s="13">
        <f>[1]ARRESTS!$B$16</f>
        <v>2</v>
      </c>
      <c r="D18" s="13">
        <f>[4]ARRESTS!$D$16+B18</f>
        <v>22</v>
      </c>
      <c r="E18" s="28">
        <f>[1]ARRESTS!$D$16</f>
        <v>17</v>
      </c>
      <c r="F18" s="27">
        <f t="shared" si="1"/>
        <v>-0.5</v>
      </c>
      <c r="G18" s="27">
        <f t="shared" si="0"/>
        <v>0.29411764705882354</v>
      </c>
    </row>
    <row r="19" spans="1:7">
      <c r="A19" s="12" t="s">
        <v>97</v>
      </c>
      <c r="B19" s="13">
        <v>1</v>
      </c>
      <c r="C19" s="13">
        <f>[1]ARRESTS!$B$17</f>
        <v>1</v>
      </c>
      <c r="D19" s="13">
        <f>[4]ARRESTS!$D$17+B19</f>
        <v>2</v>
      </c>
      <c r="E19" s="28">
        <f>[1]ARRESTS!$D$17</f>
        <v>5</v>
      </c>
      <c r="F19" s="27">
        <f t="shared" si="1"/>
        <v>0</v>
      </c>
      <c r="G19" s="27">
        <f t="shared" si="0"/>
        <v>-0.6</v>
      </c>
    </row>
    <row r="20" spans="1:7">
      <c r="A20" s="12" t="s">
        <v>98</v>
      </c>
      <c r="B20" s="13">
        <v>0</v>
      </c>
      <c r="C20" s="13">
        <f>[1]ARRESTS!$B$18</f>
        <v>1</v>
      </c>
      <c r="D20" s="13">
        <f>[4]ARRESTS!$D$18+B20</f>
        <v>0</v>
      </c>
      <c r="E20" s="28">
        <f>[1]ARRESTS!$D$18</f>
        <v>2</v>
      </c>
      <c r="F20" s="27">
        <f t="shared" si="1"/>
        <v>-1</v>
      </c>
      <c r="G20" s="27">
        <f t="shared" si="0"/>
        <v>-1</v>
      </c>
    </row>
    <row r="21" spans="1:7">
      <c r="A21" s="12" t="s">
        <v>99</v>
      </c>
      <c r="B21" s="13">
        <v>2</v>
      </c>
      <c r="C21" s="13">
        <f>[1]ARRESTS!$B$19</f>
        <v>0</v>
      </c>
      <c r="D21" s="13">
        <f>[4]ARRESTS!$D$19+B21</f>
        <v>2</v>
      </c>
      <c r="E21" s="28">
        <f>[1]ARRESTS!$D$19</f>
        <v>7</v>
      </c>
      <c r="F21" s="27">
        <v>0</v>
      </c>
      <c r="G21" s="27">
        <f t="shared" si="0"/>
        <v>-0.7142857142857143</v>
      </c>
    </row>
    <row r="22" spans="1:7">
      <c r="A22" s="12" t="s">
        <v>100</v>
      </c>
      <c r="B22" s="13">
        <v>0</v>
      </c>
      <c r="C22" s="13">
        <f>[1]ARRESTS!$B$20</f>
        <v>0</v>
      </c>
      <c r="D22" s="13">
        <f>[4]ARRESTS!$D$20+B22</f>
        <v>0</v>
      </c>
      <c r="E22" s="28">
        <f>[1]ARRESTS!$D$20</f>
        <v>2</v>
      </c>
      <c r="F22" s="27">
        <v>0</v>
      </c>
      <c r="G22" s="27">
        <f t="shared" si="0"/>
        <v>-1</v>
      </c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CRIME</vt:lpstr>
      <vt:lpstr>UPD</vt:lpstr>
      <vt:lpstr>CID</vt:lpstr>
      <vt:lpstr>Traffic-Prowl</vt:lpstr>
      <vt:lpstr>RECORDS</vt:lpstr>
      <vt:lpstr>FLEET MAINTENANCE</vt:lpstr>
      <vt:lpstr>Animal Control</vt:lpstr>
      <vt:lpstr>ARRESTS</vt:lpstr>
      <vt:lpstr>WARRANTS</vt:lpstr>
      <vt:lpstr>DTF</vt:lpstr>
      <vt:lpstr>PARKING</vt:lpstr>
    </vt:vector>
  </TitlesOfParts>
  <Company>City of Jonesboro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Yates</dc:creator>
  <cp:lastModifiedBy>Heather Clements</cp:lastModifiedBy>
  <cp:lastPrinted>2008-01-07T19:27:41Z</cp:lastPrinted>
  <dcterms:created xsi:type="dcterms:W3CDTF">2005-08-24T14:42:25Z</dcterms:created>
  <dcterms:modified xsi:type="dcterms:W3CDTF">2009-11-19T15:44:17Z</dcterms:modified>
</cp:coreProperties>
</file>